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735"/>
  </bookViews>
  <sheets>
    <sheet name="Cronograma" sheetId="2" r:id="rId1"/>
    <sheet name="Plan2" sheetId="4" r:id="rId2"/>
  </sheets>
  <definedNames>
    <definedName name="_xlnm.Print_Area" localSheetId="0">Cronograma!$A$1:$J$23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2" l="1"/>
  <c r="I22" i="2"/>
  <c r="H22" i="2"/>
  <c r="G22" i="2"/>
  <c r="F22" i="2"/>
  <c r="I19" i="2" l="1"/>
  <c r="J6" i="2" l="1"/>
  <c r="J17" i="2"/>
  <c r="J20" i="2"/>
  <c r="I12" i="2"/>
  <c r="H12" i="2"/>
  <c r="G12" i="2"/>
  <c r="J13" i="2"/>
  <c r="E5" i="2"/>
  <c r="D5" i="2"/>
  <c r="H19" i="2" l="1"/>
  <c r="F16" i="2" l="1"/>
  <c r="E16" i="2"/>
  <c r="D16" i="2"/>
  <c r="F15" i="2"/>
  <c r="E15" i="2"/>
  <c r="D15" i="2"/>
  <c r="I14" i="2"/>
  <c r="H14" i="2"/>
  <c r="G14" i="2"/>
  <c r="F14" i="2"/>
  <c r="E14" i="2"/>
  <c r="D14" i="2"/>
  <c r="I10" i="2"/>
  <c r="H10" i="2"/>
  <c r="G10" i="2"/>
  <c r="F10" i="2"/>
  <c r="E10" i="2"/>
  <c r="D10" i="2"/>
  <c r="I7" i="2"/>
  <c r="H7" i="2"/>
  <c r="G7" i="2"/>
  <c r="F7" i="2"/>
  <c r="E7" i="2"/>
  <c r="D7" i="2"/>
  <c r="I18" i="2" l="1"/>
  <c r="H18" i="2"/>
  <c r="G18" i="2"/>
  <c r="I16" i="2"/>
  <c r="H16" i="2"/>
  <c r="G16" i="2"/>
  <c r="I15" i="2"/>
  <c r="H15" i="2"/>
  <c r="G15" i="2"/>
  <c r="I11" i="2"/>
  <c r="H11" i="2"/>
  <c r="G11" i="2"/>
  <c r="F11" i="2"/>
  <c r="D11" i="2"/>
  <c r="E11" i="2"/>
  <c r="G9" i="2"/>
  <c r="F9" i="2"/>
  <c r="G8" i="2"/>
  <c r="F8" i="2"/>
  <c r="F4" i="2"/>
  <c r="E4" i="2"/>
  <c r="D4" i="2"/>
  <c r="D22" i="2" s="1"/>
  <c r="E22" i="2" l="1"/>
</calcChain>
</file>

<file path=xl/sharedStrings.xml><?xml version="1.0" encoding="utf-8"?>
<sst xmlns="http://schemas.openxmlformats.org/spreadsheetml/2006/main" count="44" uniqueCount="43">
  <si>
    <t>SERVIÇOS</t>
  </si>
  <si>
    <t xml:space="preserve">Mês 1 </t>
  </si>
  <si>
    <t xml:space="preserve">Mês 2 </t>
  </si>
  <si>
    <t>TOTAL</t>
  </si>
  <si>
    <t>ITEM</t>
  </si>
  <si>
    <t>DESCRIÇÃO</t>
  </si>
  <si>
    <t>Levantamento Topográfico</t>
  </si>
  <si>
    <t>Mobilização e desmobilização da equipe</t>
  </si>
  <si>
    <t>Total do Orçamento</t>
  </si>
  <si>
    <t>piso estadual</t>
  </si>
  <si>
    <t>Mês 3</t>
  </si>
  <si>
    <t xml:space="preserve">Mês 4 </t>
  </si>
  <si>
    <t xml:space="preserve">Mês 5 </t>
  </si>
  <si>
    <t xml:space="preserve">Mês 6 </t>
  </si>
  <si>
    <t>Levantamento planialtimétrico</t>
  </si>
  <si>
    <t>Cadastro social</t>
  </si>
  <si>
    <t>Elaboração de estudos técnicos</t>
  </si>
  <si>
    <t>Mão de obra de engenheiro coordenador de projetos</t>
  </si>
  <si>
    <t>Mão de obra de analista ambiental</t>
  </si>
  <si>
    <t>Mão de obra de estagiário</t>
  </si>
  <si>
    <t>Mão de obra de assistente social</t>
  </si>
  <si>
    <t>Mão de obra de auxiliar técnico</t>
  </si>
  <si>
    <t>Elaboração do projeto urbanístico</t>
  </si>
  <si>
    <t>Projeto executivo</t>
  </si>
  <si>
    <t>Relatório final</t>
  </si>
  <si>
    <t>Mão de obra de advogado</t>
  </si>
  <si>
    <t>01.016.0092-O</t>
  </si>
  <si>
    <t xml:space="preserve">01.016.0070-O </t>
  </si>
  <si>
    <t>01.016.0082-O</t>
  </si>
  <si>
    <t>Levantamento fotográfico</t>
  </si>
  <si>
    <t>Mão de obra de estagiário, inclusive encargos sociais</t>
  </si>
  <si>
    <t>01.105.0034-O</t>
  </si>
  <si>
    <t>01.050.0626-O</t>
  </si>
  <si>
    <t>01.050.0651-O</t>
  </si>
  <si>
    <t>05.105.0026-O</t>
  </si>
  <si>
    <t>05.105.0025-O</t>
  </si>
  <si>
    <t>CONSULTA</t>
  </si>
  <si>
    <t>Plotagens e impressões</t>
  </si>
  <si>
    <t>05.105.026-O</t>
  </si>
  <si>
    <t>05.105.025-O</t>
  </si>
  <si>
    <t>01.050.0160-O</t>
  </si>
  <si>
    <t>01.050.0300-O</t>
  </si>
  <si>
    <t>CRONOGRAMA FISICO FINANCEIRO - COMUNIDADE JOÃO BALTER                                  base 02/2021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</si>
</sst>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0" applyFont="1" applyFill="1"/>
    <xf numFmtId="0" fontId="1" fillId="0" borderId="0" xfId="0" applyFont="1"/>
    <xf numFmtId="0" fontId="1" fillId="0" borderId="1" xfId="0" applyFont="1" applyBorder="1" applyAlignment="1">
      <alignment horizontal="center" vertical="justify"/>
    </xf>
    <xf numFmtId="0" fontId="1" fillId="0" borderId="0" xfId="0" applyFont="1" applyFill="1" applyBorder="1"/>
    <xf numFmtId="0" fontId="1" fillId="0" borderId="12" xfId="0" applyFont="1" applyBorder="1" applyAlignment="1">
      <alignment horizontal="center" vertical="justify"/>
    </xf>
    <xf numFmtId="0" fontId="2" fillId="4" borderId="11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justify"/>
    </xf>
    <xf numFmtId="0" fontId="1" fillId="0" borderId="19" xfId="0" applyFont="1" applyFill="1" applyBorder="1" applyAlignment="1">
      <alignment horizontal="left" vertical="justify"/>
    </xf>
    <xf numFmtId="0" fontId="1" fillId="0" borderId="5" xfId="0" applyFont="1" applyFill="1" applyBorder="1" applyAlignment="1">
      <alignment horizontal="left" vertical="justify"/>
    </xf>
    <xf numFmtId="0" fontId="1" fillId="0" borderId="0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2" xfId="0" applyFont="1" applyFill="1" applyBorder="1" applyAlignment="1">
      <alignment horizontal="left" vertical="justify" wrapText="1"/>
    </xf>
    <xf numFmtId="0" fontId="1" fillId="0" borderId="4" xfId="0" applyFont="1" applyBorder="1" applyAlignment="1">
      <alignment horizontal="center" vertical="justify"/>
    </xf>
    <xf numFmtId="0" fontId="1" fillId="0" borderId="8" xfId="0" applyFont="1" applyFill="1" applyBorder="1"/>
    <xf numFmtId="0" fontId="1" fillId="0" borderId="21" xfId="0" applyFont="1" applyFill="1" applyBorder="1" applyAlignment="1">
      <alignment horizontal="left" vertical="justify"/>
    </xf>
    <xf numFmtId="0" fontId="1" fillId="5" borderId="4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justify"/>
    </xf>
    <xf numFmtId="0" fontId="2" fillId="4" borderId="1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justify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left" vertical="justify" wrapText="1"/>
    </xf>
    <xf numFmtId="0" fontId="2" fillId="2" borderId="27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center" vertical="center"/>
    </xf>
    <xf numFmtId="43" fontId="1" fillId="0" borderId="0" xfId="0" applyNumberFormat="1" applyFont="1"/>
    <xf numFmtId="43" fontId="1" fillId="0" borderId="0" xfId="0" applyNumberFormat="1" applyFont="1" applyFill="1"/>
    <xf numFmtId="43" fontId="1" fillId="0" borderId="0" xfId="0" applyNumberFormat="1" applyFont="1" applyFill="1" applyBorder="1"/>
    <xf numFmtId="43" fontId="1" fillId="6" borderId="5" xfId="1" applyFont="1" applyFill="1" applyBorder="1" applyAlignment="1">
      <alignment horizontal="center" vertical="center"/>
    </xf>
    <xf numFmtId="43" fontId="1" fillId="5" borderId="5" xfId="1" applyFont="1" applyFill="1" applyBorder="1" applyAlignment="1">
      <alignment horizontal="center" vertical="center"/>
    </xf>
    <xf numFmtId="43" fontId="1" fillId="5" borderId="17" xfId="1" applyFont="1" applyFill="1" applyBorder="1" applyAlignment="1">
      <alignment horizontal="center" vertical="center"/>
    </xf>
    <xf numFmtId="43" fontId="1" fillId="5" borderId="6" xfId="1" applyFont="1" applyFill="1" applyBorder="1" applyAlignment="1">
      <alignment horizontal="center" vertical="center"/>
    </xf>
    <xf numFmtId="43" fontId="1" fillId="6" borderId="1" xfId="1" applyFont="1" applyFill="1" applyBorder="1" applyAlignment="1">
      <alignment horizontal="center" vertical="center"/>
    </xf>
    <xf numFmtId="43" fontId="1" fillId="6" borderId="14" xfId="1" applyFont="1" applyFill="1" applyBorder="1" applyAlignment="1">
      <alignment horizontal="center" vertical="center"/>
    </xf>
    <xf numFmtId="43" fontId="1" fillId="5" borderId="14" xfId="1" applyFont="1" applyFill="1" applyBorder="1" applyAlignment="1">
      <alignment horizontal="center" vertical="center"/>
    </xf>
    <xf numFmtId="43" fontId="1" fillId="5" borderId="7" xfId="1" applyFont="1" applyFill="1" applyBorder="1" applyAlignment="1">
      <alignment horizontal="center" vertical="center"/>
    </xf>
    <xf numFmtId="43" fontId="1" fillId="0" borderId="8" xfId="1" applyFont="1" applyFill="1" applyBorder="1" applyAlignment="1">
      <alignment horizontal="center" vertical="center"/>
    </xf>
    <xf numFmtId="43" fontId="2" fillId="0" borderId="8" xfId="1" applyFont="1" applyFill="1" applyBorder="1" applyAlignment="1">
      <alignment horizontal="center" vertical="center"/>
    </xf>
    <xf numFmtId="43" fontId="2" fillId="0" borderId="18" xfId="1" applyFont="1" applyFill="1" applyBorder="1" applyAlignment="1">
      <alignment horizontal="center" vertical="center"/>
    </xf>
    <xf numFmtId="43" fontId="1" fillId="6" borderId="17" xfId="1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horizontal="center" vertical="center"/>
    </xf>
    <xf numFmtId="43" fontId="1" fillId="0" borderId="15" xfId="0" applyNumberFormat="1" applyFont="1" applyFill="1" applyBorder="1" applyAlignment="1">
      <alignment horizontal="center" vertical="center"/>
    </xf>
    <xf numFmtId="43" fontId="1" fillId="0" borderId="26" xfId="0" applyNumberFormat="1" applyFont="1" applyFill="1" applyBorder="1" applyAlignment="1">
      <alignment horizontal="center" vertical="center"/>
    </xf>
    <xf numFmtId="43" fontId="1" fillId="0" borderId="1" xfId="1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43" fontId="1" fillId="0" borderId="7" xfId="0" applyNumberFormat="1" applyFont="1" applyFill="1" applyBorder="1" applyAlignment="1">
      <alignment horizontal="center" vertical="center"/>
    </xf>
    <xf numFmtId="43" fontId="1" fillId="0" borderId="19" xfId="1" applyFont="1" applyFill="1" applyBorder="1" applyAlignment="1">
      <alignment horizontal="center" vertical="center"/>
    </xf>
    <xf numFmtId="43" fontId="1" fillId="6" borderId="12" xfId="1" applyFont="1" applyFill="1" applyBorder="1" applyAlignment="1">
      <alignment horizontal="center" vertical="center"/>
    </xf>
    <xf numFmtId="43" fontId="1" fillId="6" borderId="16" xfId="1" applyFont="1" applyFill="1" applyBorder="1" applyAlignment="1">
      <alignment horizontal="center" vertical="center"/>
    </xf>
    <xf numFmtId="43" fontId="1" fillId="5" borderId="13" xfId="1" applyFont="1" applyFill="1" applyBorder="1" applyAlignment="1">
      <alignment horizontal="center" vertical="center"/>
    </xf>
    <xf numFmtId="43" fontId="1" fillId="6" borderId="3" xfId="1" applyFont="1" applyFill="1" applyBorder="1" applyAlignment="1">
      <alignment horizontal="center" vertical="center"/>
    </xf>
    <xf numFmtId="43" fontId="1" fillId="6" borderId="0" xfId="0" applyNumberFormat="1" applyFont="1" applyFill="1" applyAlignment="1">
      <alignment horizontal="center" vertical="center"/>
    </xf>
    <xf numFmtId="43" fontId="1" fillId="6" borderId="2" xfId="1" applyFont="1" applyFill="1" applyBorder="1" applyAlignment="1">
      <alignment horizontal="center" vertical="center"/>
    </xf>
    <xf numFmtId="43" fontId="1" fillId="0" borderId="28" xfId="0" applyNumberFormat="1" applyFont="1" applyFill="1" applyBorder="1" applyAlignment="1">
      <alignment horizontal="center" vertical="center"/>
    </xf>
    <xf numFmtId="43" fontId="1" fillId="0" borderId="21" xfId="1" applyFont="1" applyFill="1" applyBorder="1" applyAlignment="1">
      <alignment horizontal="center" vertical="center"/>
    </xf>
    <xf numFmtId="43" fontId="2" fillId="0" borderId="25" xfId="1" applyFont="1" applyFill="1" applyBorder="1" applyAlignment="1">
      <alignment horizontal="center" vertical="center"/>
    </xf>
    <xf numFmtId="43" fontId="1" fillId="0" borderId="5" xfId="1" applyFont="1" applyFill="1" applyBorder="1" applyAlignment="1">
      <alignment horizontal="center" vertical="center"/>
    </xf>
    <xf numFmtId="43" fontId="2" fillId="0" borderId="17" xfId="1" applyFont="1" applyFill="1" applyBorder="1" applyAlignment="1">
      <alignment horizontal="center" vertical="center"/>
    </xf>
    <xf numFmtId="43" fontId="1" fillId="0" borderId="6" xfId="0" applyNumberFormat="1" applyFont="1" applyFill="1" applyBorder="1" applyAlignment="1">
      <alignment horizontal="center" vertical="center"/>
    </xf>
    <xf numFmtId="43" fontId="1" fillId="0" borderId="20" xfId="0" applyNumberFormat="1" applyFont="1" applyFill="1" applyBorder="1" applyAlignment="1">
      <alignment horizontal="center" vertical="center"/>
    </xf>
    <xf numFmtId="43" fontId="2" fillId="2" borderId="29" xfId="0" applyNumberFormat="1" applyFont="1" applyFill="1" applyBorder="1" applyAlignment="1">
      <alignment horizontal="left"/>
    </xf>
    <xf numFmtId="0" fontId="2" fillId="3" borderId="11" xfId="0" applyFont="1" applyFill="1" applyBorder="1" applyAlignment="1">
      <alignment horizontal="center" vertical="justify"/>
    </xf>
    <xf numFmtId="0" fontId="2" fillId="3" borderId="19" xfId="0" applyFont="1" applyFill="1" applyBorder="1" applyAlignment="1">
      <alignment horizontal="center" vertical="justify"/>
    </xf>
    <xf numFmtId="0" fontId="2" fillId="3" borderId="19" xfId="0" applyFont="1" applyFill="1" applyBorder="1" applyAlignment="1">
      <alignment horizontal="left" vertical="justify"/>
    </xf>
    <xf numFmtId="0" fontId="2" fillId="3" borderId="20" xfId="0" applyFont="1" applyFill="1" applyBorder="1" applyAlignment="1">
      <alignment horizontal="center" vertical="justify"/>
    </xf>
    <xf numFmtId="0" fontId="2" fillId="4" borderId="9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justify"/>
    </xf>
    <xf numFmtId="43" fontId="2" fillId="0" borderId="14" xfId="1" applyFont="1" applyFill="1" applyBorder="1" applyAlignment="1">
      <alignment horizontal="center" vertical="center"/>
    </xf>
    <xf numFmtId="43" fontId="1" fillId="0" borderId="3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43" fontId="2" fillId="0" borderId="34" xfId="0" applyNumberFormat="1" applyFont="1" applyFill="1" applyBorder="1" applyAlignment="1">
      <alignment horizontal="center" vertical="center"/>
    </xf>
    <xf numFmtId="43" fontId="2" fillId="0" borderId="24" xfId="0" applyNumberFormat="1" applyFont="1" applyFill="1" applyBorder="1" applyAlignment="1">
      <alignment horizontal="center" vertical="center"/>
    </xf>
    <xf numFmtId="43" fontId="2" fillId="0" borderId="35" xfId="1" applyFont="1" applyFill="1" applyBorder="1" applyAlignment="1">
      <alignment horizontal="center" vertical="center"/>
    </xf>
    <xf numFmtId="43" fontId="2" fillId="0" borderId="27" xfId="1" applyFont="1" applyFill="1" applyBorder="1" applyAlignment="1">
      <alignment horizontal="center" vertical="center"/>
    </xf>
    <xf numFmtId="43" fontId="2" fillId="5" borderId="37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justify"/>
    </xf>
    <xf numFmtId="43" fontId="2" fillId="2" borderId="36" xfId="0" applyNumberFormat="1" applyFont="1" applyFill="1" applyBorder="1" applyAlignment="1"/>
    <xf numFmtId="0" fontId="2" fillId="2" borderId="38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justify"/>
    </xf>
    <xf numFmtId="43" fontId="2" fillId="5" borderId="34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left" vertical="justify"/>
    </xf>
    <xf numFmtId="43" fontId="1" fillId="0" borderId="0" xfId="0" applyNumberFormat="1" applyFont="1" applyFill="1" applyBorder="1" applyAlignment="1">
      <alignment horizontal="left"/>
    </xf>
    <xf numFmtId="0" fontId="2" fillId="4" borderId="22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showRowColHeaders="0" tabSelected="1" zoomScale="75" zoomScaleNormal="75" workbookViewId="0">
      <selection activeCell="M7" sqref="M7"/>
    </sheetView>
  </sheetViews>
  <sheetFormatPr defaultRowHeight="14.25" x14ac:dyDescent="0.2"/>
  <cols>
    <col min="1" max="1" width="46.42578125" style="2" bestFit="1" customWidth="1"/>
    <col min="2" max="2" width="15.140625" style="2" bestFit="1" customWidth="1"/>
    <col min="3" max="3" width="27.140625" style="12" customWidth="1"/>
    <col min="4" max="5" width="12.42578125" style="2" bestFit="1" customWidth="1"/>
    <col min="6" max="6" width="12.42578125" style="2" customWidth="1"/>
    <col min="7" max="7" width="13.42578125" style="2" customWidth="1"/>
    <col min="8" max="8" width="15.7109375" style="2" customWidth="1"/>
    <col min="9" max="9" width="14.85546875" style="2" customWidth="1"/>
    <col min="10" max="10" width="12.7109375" style="2" bestFit="1" customWidth="1"/>
    <col min="11" max="11" width="13.140625" style="2" bestFit="1" customWidth="1"/>
    <col min="12" max="12" width="9.140625" style="2"/>
    <col min="13" max="13" width="10.85546875" style="2" bestFit="1" customWidth="1"/>
    <col min="14" max="14" width="13.140625" style="2" bestFit="1" customWidth="1"/>
    <col min="15" max="16384" width="9.140625" style="2"/>
  </cols>
  <sheetData>
    <row r="1" spans="1:11" ht="45" customHeight="1" thickBot="1" x14ac:dyDescent="0.25">
      <c r="A1" s="88" t="s">
        <v>42</v>
      </c>
      <c r="B1" s="89"/>
      <c r="C1" s="89"/>
      <c r="D1" s="89"/>
      <c r="E1" s="89"/>
      <c r="F1" s="89"/>
      <c r="G1" s="89"/>
      <c r="H1" s="89"/>
      <c r="I1" s="89"/>
      <c r="J1" s="90"/>
    </row>
    <row r="2" spans="1:11" ht="25.5" customHeight="1" thickTop="1" thickBot="1" x14ac:dyDescent="0.25">
      <c r="A2" s="62" t="s">
        <v>0</v>
      </c>
      <c r="B2" s="63" t="s">
        <v>4</v>
      </c>
      <c r="C2" s="64" t="s">
        <v>5</v>
      </c>
      <c r="D2" s="63" t="s">
        <v>1</v>
      </c>
      <c r="E2" s="63" t="s">
        <v>2</v>
      </c>
      <c r="F2" s="63" t="s">
        <v>10</v>
      </c>
      <c r="G2" s="63" t="s">
        <v>11</v>
      </c>
      <c r="H2" s="63" t="s">
        <v>12</v>
      </c>
      <c r="I2" s="63" t="s">
        <v>13</v>
      </c>
      <c r="J2" s="65" t="s">
        <v>3</v>
      </c>
    </row>
    <row r="3" spans="1:11" s="1" customFormat="1" ht="33.75" customHeight="1" x14ac:dyDescent="0.2">
      <c r="A3" s="91" t="s">
        <v>14</v>
      </c>
      <c r="B3" s="5" t="s">
        <v>27</v>
      </c>
      <c r="C3" s="13" t="s">
        <v>7</v>
      </c>
      <c r="D3" s="29">
        <v>434</v>
      </c>
      <c r="E3" s="30"/>
      <c r="F3" s="31"/>
      <c r="G3" s="31"/>
      <c r="H3" s="31"/>
      <c r="I3" s="31"/>
      <c r="J3" s="32">
        <v>434</v>
      </c>
    </row>
    <row r="4" spans="1:11" s="1" customFormat="1" ht="18" customHeight="1" x14ac:dyDescent="0.2">
      <c r="A4" s="92"/>
      <c r="B4" s="3" t="s">
        <v>28</v>
      </c>
      <c r="C4" s="8" t="s">
        <v>6</v>
      </c>
      <c r="D4" s="33">
        <f>J4/3</f>
        <v>29483.333333333332</v>
      </c>
      <c r="E4" s="33">
        <f>J4/3</f>
        <v>29483.333333333332</v>
      </c>
      <c r="F4" s="34">
        <f>J4/3</f>
        <v>29483.333333333332</v>
      </c>
      <c r="G4" s="35"/>
      <c r="H4" s="35"/>
      <c r="I4" s="35"/>
      <c r="J4" s="36">
        <v>88450</v>
      </c>
      <c r="K4" s="27"/>
    </row>
    <row r="5" spans="1:11" s="1" customFormat="1" ht="15.75" customHeight="1" x14ac:dyDescent="0.2">
      <c r="A5" s="92"/>
      <c r="B5" s="3" t="s">
        <v>26</v>
      </c>
      <c r="C5" s="22" t="s">
        <v>29</v>
      </c>
      <c r="D5" s="33">
        <f>J5/2</f>
        <v>408</v>
      </c>
      <c r="E5" s="33">
        <f>J5/2</f>
        <v>408</v>
      </c>
      <c r="F5" s="45"/>
      <c r="G5" s="45"/>
      <c r="H5" s="45"/>
      <c r="I5" s="45"/>
      <c r="J5" s="71">
        <v>816</v>
      </c>
    </row>
    <row r="6" spans="1:11" s="1" customFormat="1" ht="15.75" customHeight="1" thickBot="1" x14ac:dyDescent="0.25">
      <c r="A6" s="68"/>
      <c r="B6" s="15"/>
      <c r="C6" s="15"/>
      <c r="D6" s="41"/>
      <c r="E6" s="41"/>
      <c r="F6" s="41"/>
      <c r="G6" s="41"/>
      <c r="H6" s="41"/>
      <c r="I6" s="41"/>
      <c r="J6" s="73">
        <f>J3+J4+J5</f>
        <v>89700</v>
      </c>
    </row>
    <row r="7" spans="1:11" s="1" customFormat="1" ht="27.75" customHeight="1" x14ac:dyDescent="0.2">
      <c r="A7" s="6"/>
      <c r="B7" s="3" t="s">
        <v>31</v>
      </c>
      <c r="C7" s="20" t="s">
        <v>17</v>
      </c>
      <c r="D7" s="29">
        <f>J7/6</f>
        <v>19002.72</v>
      </c>
      <c r="E7" s="29">
        <f>J7/6</f>
        <v>19002.72</v>
      </c>
      <c r="F7" s="29">
        <f>J7/6</f>
        <v>19002.72</v>
      </c>
      <c r="G7" s="29">
        <f>J7/6</f>
        <v>19002.72</v>
      </c>
      <c r="H7" s="29">
        <f>J7/6</f>
        <v>19002.72</v>
      </c>
      <c r="I7" s="29">
        <f>J7/6</f>
        <v>19002.72</v>
      </c>
      <c r="J7" s="42">
        <v>114016.32000000001</v>
      </c>
      <c r="K7" s="27"/>
    </row>
    <row r="8" spans="1:11" s="1" customFormat="1" ht="30.75" customHeight="1" x14ac:dyDescent="0.2">
      <c r="A8" s="7" t="s">
        <v>16</v>
      </c>
      <c r="B8" s="3" t="s">
        <v>32</v>
      </c>
      <c r="C8" s="72" t="s">
        <v>25</v>
      </c>
      <c r="D8" s="44"/>
      <c r="E8" s="45"/>
      <c r="F8" s="33">
        <f>J8/2</f>
        <v>14912.48</v>
      </c>
      <c r="G8" s="33">
        <f>J8/2</f>
        <v>14912.48</v>
      </c>
      <c r="H8" s="45"/>
      <c r="I8" s="45"/>
      <c r="J8" s="43">
        <v>29824.959999999999</v>
      </c>
      <c r="K8" s="27"/>
    </row>
    <row r="9" spans="1:11" s="1" customFormat="1" ht="30.75" customHeight="1" x14ac:dyDescent="0.2">
      <c r="A9" s="19"/>
      <c r="B9" s="3" t="s">
        <v>33</v>
      </c>
      <c r="C9" s="23" t="s">
        <v>18</v>
      </c>
      <c r="D9" s="44"/>
      <c r="E9" s="45"/>
      <c r="F9" s="33">
        <f>J9/2</f>
        <v>15790.72</v>
      </c>
      <c r="G9" s="33">
        <f>J9/2</f>
        <v>15790.72</v>
      </c>
      <c r="H9" s="45"/>
      <c r="I9" s="45"/>
      <c r="J9" s="43">
        <v>31581.439999999999</v>
      </c>
      <c r="K9" s="27"/>
    </row>
    <row r="10" spans="1:11" s="1" customFormat="1" ht="30.75" customHeight="1" x14ac:dyDescent="0.2">
      <c r="A10" s="25"/>
      <c r="B10" s="3" t="s">
        <v>34</v>
      </c>
      <c r="C10" s="23" t="s">
        <v>21</v>
      </c>
      <c r="D10" s="33">
        <f>J10/6</f>
        <v>2907.52</v>
      </c>
      <c r="E10" s="33">
        <f>J10/6</f>
        <v>2907.52</v>
      </c>
      <c r="F10" s="33">
        <f>J10/6</f>
        <v>2907.52</v>
      </c>
      <c r="G10" s="33">
        <f>J10/6</f>
        <v>2907.52</v>
      </c>
      <c r="H10" s="33">
        <f>J10/6</f>
        <v>2907.52</v>
      </c>
      <c r="I10" s="33">
        <f>J10/6</f>
        <v>2907.52</v>
      </c>
      <c r="J10" s="43">
        <v>17445.12</v>
      </c>
      <c r="K10" s="27"/>
    </row>
    <row r="11" spans="1:11" s="1" customFormat="1" ht="27" customHeight="1" x14ac:dyDescent="0.2">
      <c r="A11" s="7"/>
      <c r="B11" s="3" t="s">
        <v>35</v>
      </c>
      <c r="C11" s="23" t="s">
        <v>30</v>
      </c>
      <c r="D11" s="33">
        <f>J11/6</f>
        <v>1944.8</v>
      </c>
      <c r="E11" s="33">
        <f>J11/6</f>
        <v>1944.8</v>
      </c>
      <c r="F11" s="33">
        <f>J11/6</f>
        <v>1944.8</v>
      </c>
      <c r="G11" s="33">
        <f>J11/6</f>
        <v>1944.8</v>
      </c>
      <c r="H11" s="33">
        <f>J11/6</f>
        <v>1944.8</v>
      </c>
      <c r="I11" s="33">
        <f>J11/6</f>
        <v>1944.8</v>
      </c>
      <c r="J11" s="46">
        <v>11668.8</v>
      </c>
      <c r="K11" s="27"/>
    </row>
    <row r="12" spans="1:11" s="1" customFormat="1" ht="27" customHeight="1" x14ac:dyDescent="0.2">
      <c r="A12" s="67"/>
      <c r="B12" s="3" t="s">
        <v>36</v>
      </c>
      <c r="C12" s="21" t="s">
        <v>37</v>
      </c>
      <c r="D12" s="33"/>
      <c r="E12" s="33"/>
      <c r="F12" s="33"/>
      <c r="G12" s="33">
        <f>J12/3</f>
        <v>500</v>
      </c>
      <c r="H12" s="33">
        <f>J12/3</f>
        <v>500</v>
      </c>
      <c r="I12" s="33">
        <f>J12/3</f>
        <v>500</v>
      </c>
      <c r="J12" s="46">
        <v>1500</v>
      </c>
      <c r="K12" s="27"/>
    </row>
    <row r="13" spans="1:11" s="1" customFormat="1" ht="15.75" customHeight="1" thickBot="1" x14ac:dyDescent="0.25">
      <c r="A13" s="7"/>
      <c r="B13" s="15"/>
      <c r="C13" s="37"/>
      <c r="D13" s="47"/>
      <c r="E13" s="38"/>
      <c r="F13" s="41"/>
      <c r="G13" s="41"/>
      <c r="H13" s="41"/>
      <c r="I13" s="41"/>
      <c r="J13" s="73">
        <f>J7+J8+J9+J10+J11+J12</f>
        <v>206036.63999999998</v>
      </c>
    </row>
    <row r="14" spans="1:11" s="1" customFormat="1" ht="32.25" customHeight="1" x14ac:dyDescent="0.2">
      <c r="A14" s="91" t="s">
        <v>15</v>
      </c>
      <c r="B14" s="14" t="s">
        <v>9</v>
      </c>
      <c r="C14" s="9" t="s">
        <v>20</v>
      </c>
      <c r="D14" s="48">
        <f>(J14*5)/100</f>
        <v>3381.0144999999993</v>
      </c>
      <c r="E14" s="29">
        <f>(J14*5)/100</f>
        <v>3381.0144999999993</v>
      </c>
      <c r="F14" s="49">
        <f>(J14*15)/100</f>
        <v>10143.043499999998</v>
      </c>
      <c r="G14" s="49">
        <f>J14*25/100</f>
        <v>16905.072499999998</v>
      </c>
      <c r="H14" s="49">
        <f>J14*25/100</f>
        <v>16905.072499999998</v>
      </c>
      <c r="I14" s="49">
        <f>J14*25/100</f>
        <v>16905.072499999998</v>
      </c>
      <c r="J14" s="50">
        <v>67620.289999999994</v>
      </c>
      <c r="K14" s="27"/>
    </row>
    <row r="15" spans="1:11" s="1" customFormat="1" ht="31.5" customHeight="1" x14ac:dyDescent="0.2">
      <c r="A15" s="92"/>
      <c r="B15" s="3" t="s">
        <v>38</v>
      </c>
      <c r="C15" s="8" t="s">
        <v>21</v>
      </c>
      <c r="D15" s="51">
        <f>J15*5/100</f>
        <v>297.36</v>
      </c>
      <c r="E15" s="52">
        <f>J15*5/100</f>
        <v>297.36</v>
      </c>
      <c r="F15" s="53">
        <f>J15*15/100</f>
        <v>892.08</v>
      </c>
      <c r="G15" s="33">
        <f>J15/4</f>
        <v>1486.8</v>
      </c>
      <c r="H15" s="33">
        <f>J15/4</f>
        <v>1486.8</v>
      </c>
      <c r="I15" s="33">
        <f>J15/4</f>
        <v>1486.8</v>
      </c>
      <c r="J15" s="46">
        <v>5947.2</v>
      </c>
      <c r="K15" s="27"/>
    </row>
    <row r="16" spans="1:11" s="1" customFormat="1" ht="15.75" customHeight="1" x14ac:dyDescent="0.2">
      <c r="A16" s="7"/>
      <c r="B16" s="3" t="s">
        <v>39</v>
      </c>
      <c r="C16" s="8" t="s">
        <v>19</v>
      </c>
      <c r="D16" s="33">
        <f>J16*5/100</f>
        <v>397.8</v>
      </c>
      <c r="E16" s="33">
        <f>J16*5/100</f>
        <v>397.8</v>
      </c>
      <c r="F16" s="33">
        <f>J16*15/100</f>
        <v>1193.4000000000001</v>
      </c>
      <c r="G16" s="33">
        <f>J16/4</f>
        <v>1989</v>
      </c>
      <c r="H16" s="33">
        <f>J16/4</f>
        <v>1989</v>
      </c>
      <c r="I16" s="33">
        <f>J16/4</f>
        <v>1989</v>
      </c>
      <c r="J16" s="54">
        <v>7956</v>
      </c>
      <c r="K16" s="27"/>
    </row>
    <row r="17" spans="1:15" s="1" customFormat="1" ht="15.75" customHeight="1" thickBot="1" x14ac:dyDescent="0.25">
      <c r="A17" s="7"/>
      <c r="B17" s="18"/>
      <c r="C17" s="16"/>
      <c r="D17" s="55"/>
      <c r="E17" s="56"/>
      <c r="F17" s="56"/>
      <c r="G17" s="56"/>
      <c r="H17" s="56"/>
      <c r="I17" s="56"/>
      <c r="J17" s="74">
        <f>J14+J15+J16</f>
        <v>81523.489999999991</v>
      </c>
    </row>
    <row r="18" spans="1:15" s="1" customFormat="1" ht="15.75" customHeight="1" x14ac:dyDescent="0.2">
      <c r="A18" s="86" t="s">
        <v>22</v>
      </c>
      <c r="B18" s="17" t="s">
        <v>40</v>
      </c>
      <c r="C18" s="10" t="s">
        <v>23</v>
      </c>
      <c r="D18" s="57"/>
      <c r="E18" s="58"/>
      <c r="F18" s="58"/>
      <c r="G18" s="40">
        <f>J18/3</f>
        <v>67262.180000000008</v>
      </c>
      <c r="H18" s="40">
        <f>J18/3</f>
        <v>67262.180000000008</v>
      </c>
      <c r="I18" s="29">
        <f>J18/3</f>
        <v>67262.180000000008</v>
      </c>
      <c r="J18" s="59">
        <v>201786.54</v>
      </c>
      <c r="K18" s="27"/>
    </row>
    <row r="19" spans="1:15" s="1" customFormat="1" ht="15.75" customHeight="1" thickBot="1" x14ac:dyDescent="0.25">
      <c r="A19" s="87"/>
      <c r="B19" s="81" t="s">
        <v>41</v>
      </c>
      <c r="C19" s="9" t="s">
        <v>24</v>
      </c>
      <c r="D19" s="44"/>
      <c r="E19" s="70"/>
      <c r="F19" s="70"/>
      <c r="G19" s="70"/>
      <c r="H19" s="34">
        <f>J19/2</f>
        <v>7613.5</v>
      </c>
      <c r="I19" s="33">
        <f>J19/2</f>
        <v>7613.5</v>
      </c>
      <c r="J19" s="60">
        <v>15227</v>
      </c>
      <c r="K19" s="27"/>
    </row>
    <row r="20" spans="1:15" s="1" customFormat="1" ht="19.5" customHeight="1" thickBot="1" x14ac:dyDescent="0.25">
      <c r="A20" s="66"/>
      <c r="B20" s="82"/>
      <c r="C20" s="84"/>
      <c r="D20" s="39"/>
      <c r="E20" s="41"/>
      <c r="F20" s="41"/>
      <c r="G20" s="41"/>
      <c r="H20" s="41"/>
      <c r="I20" s="75"/>
      <c r="J20" s="83">
        <f>J18+J19</f>
        <v>217013.54</v>
      </c>
      <c r="N20" s="41"/>
      <c r="O20" s="41"/>
    </row>
    <row r="21" spans="1:15" s="1" customFormat="1" ht="19.5" customHeight="1" thickBot="1" x14ac:dyDescent="0.25">
      <c r="A21" s="68"/>
      <c r="B21" s="69"/>
      <c r="C21" s="78"/>
      <c r="D21" s="76"/>
      <c r="E21" s="76"/>
      <c r="F21" s="76"/>
      <c r="G21" s="76"/>
      <c r="H21" s="76"/>
      <c r="I21" s="76"/>
      <c r="J21" s="77"/>
      <c r="N21" s="41"/>
    </row>
    <row r="22" spans="1:15" ht="21.75" customHeight="1" thickBot="1" x14ac:dyDescent="0.3">
      <c r="A22" s="80" t="s">
        <v>8</v>
      </c>
      <c r="B22" s="24"/>
      <c r="C22" s="24"/>
      <c r="D22" s="61">
        <f>D3+D4+D7+D10+D11+D14+D15+D16+D5</f>
        <v>58256.54783333333</v>
      </c>
      <c r="E22" s="61">
        <f>E4+E7+E10+E11+E14+E15+E16+E5</f>
        <v>57822.54783333333</v>
      </c>
      <c r="F22" s="61">
        <f>F4+F7+F8+F9+F10+F11+F15+F16+F14</f>
        <v>96270.096833333329</v>
      </c>
      <c r="G22" s="61">
        <f>G7+G8+G9+G10+G11+G14+G16+G18+G15+G12</f>
        <v>142701.29249999998</v>
      </c>
      <c r="H22" s="61">
        <f>H7+H10+H11+H14+H15+H16+H18+H19+H12</f>
        <v>119611.59250000001</v>
      </c>
      <c r="I22" s="61">
        <f>I7+I11+I14+I15+I16+I18+I20+I19+I10+I12</f>
        <v>119611.59250000001</v>
      </c>
      <c r="J22" s="79">
        <f>J6+J13+J18+J19+J17</f>
        <v>594273.67000000004</v>
      </c>
      <c r="K22" s="26"/>
      <c r="L22" s="41"/>
      <c r="M22" s="26"/>
      <c r="N22" s="26"/>
    </row>
    <row r="23" spans="1:15" x14ac:dyDescent="0.2">
      <c r="A23" s="4"/>
      <c r="B23" s="4"/>
      <c r="C23" s="11"/>
      <c r="D23" s="4"/>
      <c r="E23" s="4"/>
      <c r="F23" s="4"/>
      <c r="G23" s="4"/>
      <c r="H23" s="4"/>
      <c r="I23" s="4"/>
      <c r="J23" s="4"/>
    </row>
    <row r="24" spans="1:15" x14ac:dyDescent="0.2">
      <c r="A24" s="4"/>
      <c r="B24" s="4"/>
      <c r="C24" s="11"/>
      <c r="D24" s="4"/>
      <c r="E24" s="4"/>
      <c r="F24" s="28"/>
      <c r="G24" s="4"/>
      <c r="H24" s="4"/>
      <c r="I24" s="28"/>
      <c r="J24" s="4"/>
    </row>
    <row r="25" spans="1:15" x14ac:dyDescent="0.2">
      <c r="A25" s="4"/>
      <c r="B25" s="4"/>
      <c r="C25" s="11"/>
      <c r="D25" s="28"/>
      <c r="E25" s="28"/>
      <c r="F25" s="4"/>
      <c r="G25" s="4"/>
      <c r="H25" s="4"/>
      <c r="I25" s="4"/>
      <c r="J25" s="4"/>
      <c r="N25" s="26"/>
    </row>
    <row r="26" spans="1:15" x14ac:dyDescent="0.2">
      <c r="A26" s="4"/>
      <c r="B26" s="4"/>
      <c r="C26" s="85"/>
      <c r="D26" s="4"/>
      <c r="E26" s="4"/>
      <c r="F26" s="4"/>
      <c r="G26" s="4"/>
      <c r="H26" s="4"/>
      <c r="I26" s="4"/>
      <c r="J26" s="4"/>
    </row>
    <row r="27" spans="1:15" ht="15" x14ac:dyDescent="0.2">
      <c r="A27" s="4"/>
      <c r="B27" s="4"/>
      <c r="C27" s="11"/>
      <c r="D27" s="4"/>
      <c r="E27" s="4"/>
      <c r="F27" s="4"/>
      <c r="G27" s="4"/>
      <c r="H27" s="4"/>
      <c r="I27" s="4"/>
      <c r="J27" s="4"/>
      <c r="O27" s="41"/>
    </row>
    <row r="28" spans="1:15" x14ac:dyDescent="0.2">
      <c r="A28" s="4"/>
      <c r="B28" s="4"/>
      <c r="C28" s="11"/>
      <c r="D28" s="4"/>
      <c r="E28" s="4"/>
      <c r="F28" s="4"/>
      <c r="G28" s="4"/>
      <c r="H28" s="4"/>
      <c r="I28" s="4"/>
      <c r="J28" s="4"/>
    </row>
    <row r="29" spans="1:15" x14ac:dyDescent="0.2">
      <c r="A29" s="4"/>
      <c r="B29" s="4"/>
      <c r="C29" s="11"/>
      <c r="D29" s="4"/>
      <c r="E29" s="4"/>
      <c r="F29" s="4"/>
      <c r="G29" s="4"/>
      <c r="H29" s="4"/>
      <c r="I29" s="4"/>
      <c r="J29" s="4"/>
    </row>
    <row r="30" spans="1:15" x14ac:dyDescent="0.2">
      <c r="A30" s="4"/>
      <c r="B30" s="4"/>
      <c r="C30" s="11"/>
      <c r="D30" s="4"/>
      <c r="E30" s="4"/>
      <c r="F30" s="4"/>
      <c r="G30" s="4"/>
      <c r="H30" s="4"/>
      <c r="I30" s="4"/>
      <c r="J30" s="4"/>
    </row>
    <row r="31" spans="1:15" x14ac:dyDescent="0.2">
      <c r="A31" s="4"/>
      <c r="B31" s="4"/>
      <c r="C31" s="11"/>
      <c r="D31" s="4"/>
      <c r="E31" s="4"/>
      <c r="F31" s="4"/>
      <c r="G31" s="4"/>
      <c r="H31" s="4"/>
      <c r="I31" s="4"/>
      <c r="J31" s="4"/>
    </row>
    <row r="32" spans="1:15" x14ac:dyDescent="0.2">
      <c r="A32" s="4"/>
      <c r="B32" s="4"/>
      <c r="C32" s="11"/>
      <c r="D32" s="4"/>
      <c r="E32" s="4"/>
      <c r="F32" s="4"/>
      <c r="G32" s="4"/>
      <c r="H32" s="4"/>
      <c r="I32" s="4"/>
      <c r="J32" s="4"/>
    </row>
    <row r="33" spans="1:10" x14ac:dyDescent="0.2">
      <c r="A33" s="4"/>
      <c r="B33" s="4"/>
      <c r="C33" s="11"/>
      <c r="D33" s="4"/>
      <c r="E33" s="4"/>
      <c r="F33" s="4"/>
      <c r="G33" s="4"/>
      <c r="H33" s="4"/>
      <c r="I33" s="4"/>
      <c r="J33" s="4"/>
    </row>
    <row r="34" spans="1:10" x14ac:dyDescent="0.2">
      <c r="A34" s="4"/>
      <c r="B34" s="4"/>
      <c r="C34" s="11"/>
      <c r="D34" s="4"/>
      <c r="E34" s="4"/>
      <c r="F34" s="4"/>
      <c r="G34" s="4"/>
      <c r="H34" s="4"/>
      <c r="I34" s="4"/>
      <c r="J34" s="4"/>
    </row>
    <row r="35" spans="1:10" x14ac:dyDescent="0.2">
      <c r="A35" s="4"/>
      <c r="B35" s="4"/>
      <c r="C35" s="11"/>
      <c r="D35" s="4"/>
      <c r="E35" s="4"/>
      <c r="F35" s="4"/>
      <c r="G35" s="4"/>
      <c r="H35" s="4"/>
      <c r="I35" s="4"/>
      <c r="J35" s="4"/>
    </row>
  </sheetData>
  <mergeCells count="4">
    <mergeCell ref="A18:A19"/>
    <mergeCell ref="A1:J1"/>
    <mergeCell ref="A3:A5"/>
    <mergeCell ref="A14:A1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5" orientation="landscape" horizontalDpi="4294967293" verticalDpi="4294967293" r:id="rId1"/>
  <headerFooter>
    <oddHeader>&amp;LSECRETARIA DE OBRAS, HABITAÇÃO E REGULARIZAÇÃO FUNDIÁRIADEPARTAMENTO DE HABITAÇÃO E REGULARIZAÇÃO FUNDIÁRIA&amp;RCRONOGRAMA FINANCEIRO</oddHeader>
    <oddFooter>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Cronograma</vt:lpstr>
      <vt:lpstr>Plan2</vt:lpstr>
      <vt:lpstr>Cronograma!Area_de_impressao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sobdhrf11</dc:creator>
  <cp:lastModifiedBy>sobdhrf01</cp:lastModifiedBy>
  <cp:lastPrinted>2021-07-09T13:22:37Z</cp:lastPrinted>
  <dcterms:created xsi:type="dcterms:W3CDTF">2019-09-11T15:51:49Z</dcterms:created>
  <dcterms:modified xsi:type="dcterms:W3CDTF">2021-07-09T13:25:06Z</dcterms:modified>
</cp:coreProperties>
</file>