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E:\TCE - ORÇAMENTAÇÃO\"/>
    </mc:Choice>
  </mc:AlternateContent>
  <xr:revisionPtr revIDLastSave="0" documentId="13_ncr:1_{21E5345F-ED00-425B-98AE-9317899F8F8D}" xr6:coauthVersionLast="45" xr6:coauthVersionMax="45" xr10:uidLastSave="{00000000-0000-0000-0000-000000000000}"/>
  <bookViews>
    <workbookView xWindow="-20520" yWindow="-120" windowWidth="20640" windowHeight="11160" activeTab="1" xr2:uid="{327A4B6A-10E6-486C-91BC-7A5F7F0555B7}"/>
  </bookViews>
  <sheets>
    <sheet name=" ANEXO V - PLANILHA - DES" sheetId="2" r:id="rId1"/>
    <sheet name=" ANEXO V - PLANILHA - DES (TCE)" sheetId="3" r:id="rId2"/>
    <sheet name="Planilha1" sheetId="1" r:id="rId3"/>
  </sheets>
  <externalReferences>
    <externalReference r:id="rId4"/>
    <externalReference r:id="rId5"/>
    <externalReference r:id="rId6"/>
  </externalReferences>
  <definedNames>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0">' ANEXO V - PLANILHA - DES'!$A$1:$J$54</definedName>
    <definedName name="_xlnm.Print_Area" localSheetId="1">' ANEXO V - PLANILHA - DES (TCE)'!$A$1:$J$54</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[1]FATOR!$D$29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0">' ANEXO V - PLANILHA - DES'!$1:$11</definedName>
    <definedName name="_xlnm.Print_Titles" localSheetId="1">' ANEXO V - PLANILHA - DES (TCE)'!$1:$11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3" l="1"/>
  <c r="J53" i="3" s="1"/>
  <c r="I52" i="3"/>
  <c r="I51" i="3"/>
  <c r="J51" i="3" s="1"/>
  <c r="I50" i="3"/>
  <c r="J50" i="3" s="1"/>
  <c r="I49" i="3"/>
  <c r="J49" i="3" s="1"/>
  <c r="I48" i="3"/>
  <c r="I47" i="3"/>
  <c r="I46" i="3"/>
  <c r="I45" i="3"/>
  <c r="I44" i="3"/>
  <c r="I43" i="3"/>
  <c r="I41" i="3"/>
  <c r="I40" i="3"/>
  <c r="I39" i="3"/>
  <c r="I38" i="3"/>
  <c r="J38" i="3" s="1"/>
  <c r="I34" i="3"/>
  <c r="J34" i="3" s="1"/>
  <c r="I33" i="3"/>
  <c r="I32" i="3"/>
  <c r="I31" i="3"/>
  <c r="I30" i="3"/>
  <c r="I29" i="3"/>
  <c r="J29" i="3" s="1"/>
  <c r="I28" i="3"/>
  <c r="I27" i="3"/>
  <c r="I26" i="3"/>
  <c r="I25" i="3"/>
  <c r="J25" i="3" s="1"/>
  <c r="I18" i="3"/>
  <c r="I17" i="3"/>
  <c r="I16" i="3"/>
  <c r="J16" i="3" s="1"/>
  <c r="I13" i="3"/>
  <c r="H42" i="3"/>
  <c r="H37" i="3"/>
  <c r="J37" i="3" s="1"/>
  <c r="H36" i="3"/>
  <c r="H35" i="3"/>
  <c r="H24" i="3"/>
  <c r="J24" i="3" s="1"/>
  <c r="H23" i="3"/>
  <c r="H22" i="3"/>
  <c r="H21" i="3"/>
  <c r="H20" i="3"/>
  <c r="H19" i="3"/>
  <c r="H15" i="3"/>
  <c r="H14" i="3"/>
  <c r="H12" i="3"/>
  <c r="J12" i="3" s="1"/>
  <c r="G53" i="3"/>
  <c r="C53" i="3"/>
  <c r="G52" i="3"/>
  <c r="J52" i="3" s="1"/>
  <c r="C52" i="3"/>
  <c r="G49" i="3"/>
  <c r="C49" i="3"/>
  <c r="G48" i="3"/>
  <c r="C48" i="3"/>
  <c r="G47" i="3"/>
  <c r="C47" i="3"/>
  <c r="J46" i="3"/>
  <c r="G46" i="3"/>
  <c r="C46" i="3"/>
  <c r="J45" i="3"/>
  <c r="G45" i="3"/>
  <c r="C45" i="3"/>
  <c r="G44" i="3"/>
  <c r="C44" i="3"/>
  <c r="G43" i="3"/>
  <c r="C43" i="3"/>
  <c r="J42" i="3"/>
  <c r="G42" i="3"/>
  <c r="C42" i="3"/>
  <c r="G41" i="3"/>
  <c r="C41" i="3"/>
  <c r="G40" i="3"/>
  <c r="J40" i="3" s="1"/>
  <c r="C40" i="3"/>
  <c r="G39" i="3"/>
  <c r="J39" i="3" s="1"/>
  <c r="C39" i="3"/>
  <c r="G38" i="3"/>
  <c r="C38" i="3"/>
  <c r="G37" i="3"/>
  <c r="C37" i="3"/>
  <c r="G36" i="3"/>
  <c r="J36" i="3" s="1"/>
  <c r="C36" i="3"/>
  <c r="G35" i="3"/>
  <c r="J35" i="3" s="1"/>
  <c r="C35" i="3"/>
  <c r="G34" i="3"/>
  <c r="C34" i="3"/>
  <c r="J33" i="3"/>
  <c r="G33" i="3"/>
  <c r="C33" i="3"/>
  <c r="G32" i="3"/>
  <c r="C32" i="3"/>
  <c r="G31" i="3"/>
  <c r="G30" i="3"/>
  <c r="J30" i="3" s="1"/>
  <c r="C30" i="3"/>
  <c r="G29" i="3"/>
  <c r="C29" i="3"/>
  <c r="J28" i="3"/>
  <c r="G28" i="3"/>
  <c r="C28" i="3"/>
  <c r="G27" i="3"/>
  <c r="J27" i="3" s="1"/>
  <c r="C27" i="3"/>
  <c r="G26" i="3"/>
  <c r="C26" i="3"/>
  <c r="G25" i="3"/>
  <c r="C25" i="3"/>
  <c r="G24" i="3"/>
  <c r="C24" i="3"/>
  <c r="G23" i="3"/>
  <c r="C23" i="3"/>
  <c r="G22" i="3"/>
  <c r="C22" i="3"/>
  <c r="J21" i="3"/>
  <c r="G21" i="3"/>
  <c r="C21" i="3"/>
  <c r="J20" i="3"/>
  <c r="G20" i="3"/>
  <c r="J19" i="3"/>
  <c r="G19" i="3"/>
  <c r="C19" i="3"/>
  <c r="G18" i="3"/>
  <c r="J18" i="3" s="1"/>
  <c r="C18" i="3"/>
  <c r="G17" i="3"/>
  <c r="J17" i="3" s="1"/>
  <c r="C17" i="3"/>
  <c r="G16" i="3"/>
  <c r="C16" i="3"/>
  <c r="J15" i="3"/>
  <c r="G15" i="3"/>
  <c r="C15" i="3"/>
  <c r="A15" i="3"/>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G14" i="3"/>
  <c r="C14" i="3"/>
  <c r="A14" i="3"/>
  <c r="G13" i="3"/>
  <c r="C13" i="3"/>
  <c r="A13" i="3"/>
  <c r="C12" i="3"/>
  <c r="J48" i="3" l="1"/>
  <c r="J47" i="3"/>
  <c r="J44" i="3"/>
  <c r="J43" i="3"/>
  <c r="J41" i="3"/>
  <c r="J32" i="3"/>
  <c r="J31" i="3"/>
  <c r="J26" i="3"/>
  <c r="J13" i="3"/>
  <c r="J23" i="3"/>
  <c r="J22" i="3"/>
  <c r="J14" i="3"/>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13" i="2"/>
  <c r="J54" i="3" l="1"/>
  <c r="G53" i="2"/>
  <c r="I53" i="2" s="1"/>
  <c r="J53" i="2" s="1"/>
  <c r="C53" i="2"/>
  <c r="G52" i="2"/>
  <c r="I52" i="2" s="1"/>
  <c r="J52" i="2" s="1"/>
  <c r="C52" i="2"/>
  <c r="I51" i="2"/>
  <c r="J51" i="2" s="1"/>
  <c r="I50" i="2"/>
  <c r="J50" i="2" s="1"/>
  <c r="G49" i="2"/>
  <c r="I49" i="2" s="1"/>
  <c r="J49" i="2" s="1"/>
  <c r="C49" i="2"/>
  <c r="G48" i="2"/>
  <c r="I48" i="2" s="1"/>
  <c r="J48" i="2" s="1"/>
  <c r="C48" i="2"/>
  <c r="G47" i="2"/>
  <c r="I47" i="2" s="1"/>
  <c r="J47" i="2" s="1"/>
  <c r="C47" i="2"/>
  <c r="G46" i="2"/>
  <c r="I46" i="2" s="1"/>
  <c r="J46" i="2" s="1"/>
  <c r="C46" i="2"/>
  <c r="G45" i="2"/>
  <c r="I45" i="2" s="1"/>
  <c r="J45" i="2" s="1"/>
  <c r="C45" i="2"/>
  <c r="G44" i="2"/>
  <c r="I44" i="2" s="1"/>
  <c r="J44" i="2" s="1"/>
  <c r="C44" i="2"/>
  <c r="G43" i="2"/>
  <c r="I43" i="2" s="1"/>
  <c r="J43" i="2" s="1"/>
  <c r="C43" i="2"/>
  <c r="G42" i="2"/>
  <c r="H42" i="2" s="1"/>
  <c r="J42" i="2" s="1"/>
  <c r="C42" i="2"/>
  <c r="G41" i="2"/>
  <c r="I41" i="2" s="1"/>
  <c r="J41" i="2" s="1"/>
  <c r="C41" i="2"/>
  <c r="G40" i="2"/>
  <c r="I40" i="2" s="1"/>
  <c r="J40" i="2" s="1"/>
  <c r="C40" i="2"/>
  <c r="G39" i="2"/>
  <c r="I39" i="2" s="1"/>
  <c r="J39" i="2" s="1"/>
  <c r="C39" i="2"/>
  <c r="G38" i="2"/>
  <c r="I38" i="2" s="1"/>
  <c r="J38" i="2" s="1"/>
  <c r="C38" i="2"/>
  <c r="G37" i="2"/>
  <c r="H37" i="2" s="1"/>
  <c r="J37" i="2" s="1"/>
  <c r="C37" i="2"/>
  <c r="G36" i="2"/>
  <c r="H36" i="2" s="1"/>
  <c r="J36" i="2" s="1"/>
  <c r="C36" i="2"/>
  <c r="G35" i="2"/>
  <c r="H35" i="2" s="1"/>
  <c r="J35" i="2" s="1"/>
  <c r="C35" i="2"/>
  <c r="G34" i="2"/>
  <c r="I34" i="2" s="1"/>
  <c r="J34" i="2" s="1"/>
  <c r="C34" i="2"/>
  <c r="G33" i="2"/>
  <c r="I33" i="2" s="1"/>
  <c r="J33" i="2" s="1"/>
  <c r="C33" i="2"/>
  <c r="G32" i="2"/>
  <c r="I32" i="2" s="1"/>
  <c r="J32" i="2" s="1"/>
  <c r="C32" i="2"/>
  <c r="G31" i="2"/>
  <c r="I31" i="2" s="1"/>
  <c r="J31" i="2" s="1"/>
  <c r="G30" i="2"/>
  <c r="I30" i="2" s="1"/>
  <c r="J30" i="2" s="1"/>
  <c r="C30" i="2"/>
  <c r="G29" i="2"/>
  <c r="I29" i="2" s="1"/>
  <c r="J29" i="2" s="1"/>
  <c r="C29" i="2"/>
  <c r="G28" i="2"/>
  <c r="I28" i="2" s="1"/>
  <c r="J28" i="2" s="1"/>
  <c r="C28" i="2"/>
  <c r="G27" i="2"/>
  <c r="I27" i="2" s="1"/>
  <c r="J27" i="2" s="1"/>
  <c r="C27" i="2"/>
  <c r="G26" i="2"/>
  <c r="I26" i="2" s="1"/>
  <c r="J26" i="2" s="1"/>
  <c r="C26" i="2"/>
  <c r="G25" i="2"/>
  <c r="I25" i="2" s="1"/>
  <c r="J25" i="2" s="1"/>
  <c r="C25" i="2"/>
  <c r="G24" i="2"/>
  <c r="H24" i="2" s="1"/>
  <c r="J24" i="2" s="1"/>
  <c r="C24" i="2"/>
  <c r="G23" i="2"/>
  <c r="H23" i="2" s="1"/>
  <c r="J23" i="2" s="1"/>
  <c r="C23" i="2"/>
  <c r="G22" i="2"/>
  <c r="H22" i="2" s="1"/>
  <c r="J22" i="2" s="1"/>
  <c r="C22" i="2"/>
  <c r="G21" i="2"/>
  <c r="H21" i="2" s="1"/>
  <c r="J21" i="2" s="1"/>
  <c r="C21" i="2"/>
  <c r="G20" i="2"/>
  <c r="H20" i="2" s="1"/>
  <c r="J20" i="2" s="1"/>
  <c r="G19" i="2"/>
  <c r="H19" i="2" s="1"/>
  <c r="J19" i="2" s="1"/>
  <c r="C19" i="2"/>
  <c r="G18" i="2"/>
  <c r="I18" i="2" s="1"/>
  <c r="J18" i="2" s="1"/>
  <c r="C18" i="2"/>
  <c r="G17" i="2"/>
  <c r="I17" i="2" s="1"/>
  <c r="J17" i="2" s="1"/>
  <c r="C17" i="2"/>
  <c r="G16" i="2"/>
  <c r="I16" i="2" s="1"/>
  <c r="J16" i="2" s="1"/>
  <c r="C16" i="2"/>
  <c r="G15" i="2"/>
  <c r="H15" i="2" s="1"/>
  <c r="J15" i="2" s="1"/>
  <c r="C15" i="2"/>
  <c r="G14" i="2"/>
  <c r="H14" i="2" s="1"/>
  <c r="J14" i="2" s="1"/>
  <c r="C14" i="2"/>
  <c r="G13" i="2"/>
  <c r="I13" i="2" s="1"/>
  <c r="J13" i="2" s="1"/>
  <c r="C13" i="2"/>
  <c r="H12" i="2"/>
  <c r="J12" i="2" s="1"/>
  <c r="C12" i="2"/>
  <c r="J54" i="2" l="1"/>
</calcChain>
</file>

<file path=xl/sharedStrings.xml><?xml version="1.0" encoding="utf-8"?>
<sst xmlns="http://schemas.openxmlformats.org/spreadsheetml/2006/main" count="300" uniqueCount="84">
  <si>
    <t>CLIENTE</t>
  </si>
  <si>
    <t>PREFEITURA MUNICIPAL DE PETRÓPOLIS</t>
  </si>
  <si>
    <t>SECRETARIA DE SEGURANÇA, SERVIÇOS E ORDEM PÚBLICA</t>
  </si>
  <si>
    <t>DEPARTAMENTO DE ILUMINAÇÃO PÚBLICA</t>
  </si>
  <si>
    <t>LOCAL</t>
  </si>
  <si>
    <t xml:space="preserve">DIVERSOS LOGRADOUROS                                       </t>
  </si>
  <si>
    <t>OBRA / SERVIÇO</t>
  </si>
  <si>
    <t>CONTRATAÇÃO DE EMPRESA PARA PRESTAÇÃO DE SERVIÇO DE AMPLIAÇÃO COM  EFICIENTIZAÇÃO DO PARQUE DE ILUMINAÇÃO PÚBLICA DO MUNICÍPIO DE PETRÓPOLIS, MEDIANTE FORNECIMENTO DE MATERIAIS, MÃO DE OBRA, EQUIPAMENTOS E DEMAIS FERRAMENTAS NECESSÁRIAS</t>
  </si>
  <si>
    <t>I0 = 05/2019</t>
  </si>
  <si>
    <t>DESONERADO</t>
  </si>
  <si>
    <t>CÓDIGO</t>
  </si>
  <si>
    <t>DESCRIÇÃO</t>
  </si>
  <si>
    <t>QUANT</t>
  </si>
  <si>
    <t>UNID.</t>
  </si>
  <si>
    <t>PREÇO UNITÁRIO</t>
  </si>
  <si>
    <t>PREÇO BDI INCLUSO PADRÃO (30,81%)</t>
  </si>
  <si>
    <t>PREÇO BDI INCLUSO DIFERENCIADO (20,25%)</t>
  </si>
  <si>
    <t>TOTAL PROPOSTO</t>
  </si>
  <si>
    <t>PMP</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</si>
  <si>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conforme especificado no item 2.3.7 do Termo de Refêrencia. Fornecimento</t>
  </si>
  <si>
    <t>SCO</t>
  </si>
  <si>
    <t>Perfuração manual de solo, a trado até 10"</t>
  </si>
  <si>
    <t>M</t>
  </si>
  <si>
    <t>Preparo manual de terreno,compreendendo acerto,raspagem even tualmente ate 0.30m de profundidade e afastamento lateral do material excedente,exclusive compactacao</t>
  </si>
  <si>
    <t>M²</t>
  </si>
  <si>
    <t xml:space="preserve">Placa de sinalizacao para obra na via publica, tipo cavalete articulado, confeccionado em chapa Pet 2,4mm, fundo, textos e simbolos em vinil auto adesivo, estrutura em aco tratado a base de Wash primer, pintado pelo processo eletrostatico, nas dimensoes de 0,60m x 1,00m. Fornecimento </t>
  </si>
  <si>
    <t xml:space="preserve">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 </t>
  </si>
  <si>
    <t>UNIDXMÊS</t>
  </si>
  <si>
    <t>TRANSPORTE DE CARGA DE QUALQUER NATUREZA,EXCLUSIVE AS DESPES AS DE CARGA E DESCARGA,TANTO DE ESPERA DO CAMINHAO COMO DO S ERVENTE OU EQUIPAMENTO AUXILIAR,A VELOCIDADE MEDIA DE 40KM/H ,EM CAMINHAO DE CARROCERIA FIXA A OLEO DIESEL,COM CAPACIDADE UTIL DE 7,5t, CONSIDERANDO O CAMINHÃO EQUIPADO COM GUINDAUTO DE  3,5t</t>
  </si>
  <si>
    <t>T X KM</t>
  </si>
  <si>
    <t>EMOP</t>
  </si>
  <si>
    <t>CARGA E DESCARGA MECANICA DE POSTES DE CONCRETO OU ACO,EM CA MINHAO DE CARROCERIA FIXA A OLEO DIESEL,COM CAPACIDADE UTIL DE 7,5T,INCLUSIVE O TEMPO DE CARGA,DESCARGA E MANOBRA DO CAM INHAO E DO EQUIPAMENTO AUXILIAR</t>
  </si>
  <si>
    <t>T</t>
  </si>
  <si>
    <t>TC 04.10.0150</t>
  </si>
  <si>
    <t xml:space="preserve"> Transporte manual de materiais diversos encosta acima, inclusive carga e descarga.</t>
  </si>
  <si>
    <t>T x dam</t>
  </si>
  <si>
    <t xml:space="preserve">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   </t>
  </si>
  <si>
    <t xml:space="preserve">Poste de concreto duplo T, com 9,00m de comprimento e carga nominal no topo de 150kg, exclusive escavação e transporte. Fornecimento e assentamento. </t>
  </si>
  <si>
    <t>Poste de fibra de vidro,com 9,00m de comprimento e carga nominal no topo de 150kgf, exclusive escavacao e transporte. Fornecimento e assentamento</t>
  </si>
  <si>
    <t>Armação secundária vertical, completa, para uma rede de B.T., exclusive fornecimento da armação e das cintas de fixação. INSTALAÇÃO</t>
  </si>
  <si>
    <t>Isolador de baixa tensão (BT), tipo carretel, na cor marrom, medindo 72x72mm. FORNECIMENTO</t>
  </si>
  <si>
    <t>Alça preformada para cabo de alumínio 10mm²</t>
  </si>
  <si>
    <t>SINAPI</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</si>
  <si>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</si>
  <si>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</si>
  <si>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</si>
  <si>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PORCA ZINCADA, QUADRADA, DIAMETRO 5/8"                                                                                                                                                                                                                                                                                                                                                                                                                                                                    </t>
  </si>
  <si>
    <t xml:space="preserve">ARRUELA QUADRADA EM ACO GALVANIZADO, DIMENSAO = 38 MM, ESPESSURA = 3MM, DIAMETRO DO FURO= 18 MM                                                                                                                                                                                                                                                                                                                                                                                                           </t>
  </si>
  <si>
    <t xml:space="preserve">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</si>
  <si>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  .</t>
  </si>
  <si>
    <t xml:space="preserve">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  </t>
  </si>
  <si>
    <t xml:space="preserve">Colocacao de braco, padrao RIOLUZ, com 0,57m ou 1,77m de projecao horizontal, para luminaria LRJ-10, em poste de concreto, com fornecimento das ferragens de fixacao; exclusive fornecimento do braco. </t>
  </si>
  <si>
    <t>Colocacao de braco, padrao RIOLUZ, de 1,5m ate 2,50m de projecao horizontal, em poste reto de aco ou concreto, com fornecimento das ferragens de fixacao; exclusive fornecimento do braco.</t>
  </si>
  <si>
    <t>Colocacao de braco, padrao RIOLUZ, de 2,6m ate 3,50m de projecao horizontal, em poste reto de aco ou concreto, com fornecimento das ferragens de fixacao; exclusive fornecimento do braco.</t>
  </si>
  <si>
    <t>Luminaria Pública com tecnologia em LED de 30/50/54W (para substituição de luminárias VS70 e VM80),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</si>
  <si>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54/86/75W (para substituição de luminárias VS100 e VM125),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</si>
  <si>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84/110/120W (para substituição de luminárias VS150),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&gt;9476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</si>
  <si>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180/190W (para substituição de luminárias VS250 e VM250),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&gt;18621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</si>
  <si>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Instalação de luminaria LED em ponta de braco ou poste de aco curvo, ate 10m de altura, inclusive colocação de braços, cabo, rele, conectores, exclusive fornecimento da braço, cabo,rele,conectores e luminaria.</t>
  </si>
  <si>
    <t>Lampada multivapor metalico (MVM), potencia de 100W, base E-27, bulbo ovoide, difuso reduzido, corrente 1.1A, tensao 100V, pulso de acendimento 2,8 a 4,0kV, fluxo luminoso nominal &gt;= 8100lm, temperatura de cor de 2700 a 3200oK, vida media &gt;= 10000hs, posicao de funcionamento universal. EM-RIOLUZ-57. Fornecimento.</t>
  </si>
  <si>
    <t>Lampada de multivapor metalico (MVM) de 150W/220V/E-27. Fornecimento.</t>
  </si>
  <si>
    <t>Lampada de multivapor metalica (MVM), base E-40, bulbo tubular, de 250W, 4000/4600oK, pulso de 0,58/0,75Kv. Fornecimento.</t>
  </si>
  <si>
    <t>Lampada multivapor metalico (MVM) de 400W, bulbo tubular, tensao de ignicao maior ou igual a 3Kv e menor ou igual a 4,5Kv, temperatura de cor entre 4000 e 5000oK, posicao de funcionamento horizontal mais ou menos 20o ou qualquer. Fornecimento</t>
  </si>
  <si>
    <t xml:space="preserve">Cabo de cobre flexivel, 750V, secao de 3x1,5mm2, PVC/ 70oC, classe 4. Fornecimento </t>
  </si>
  <si>
    <t xml:space="preserve">Cabo de aluminio triplexado, autossustentados, com isolação sólida extrudada de polietileno termoplástico (PE) para tensões até  0,6/1KV, 2X10+10mm². Fornecimento. </t>
  </si>
  <si>
    <t xml:space="preserve">Instalacao de rede de baixa tensao (BT), aerea, com cabo Multiplex, ou similar, de aluminio, exclusive fornecimento do cabo (lance) </t>
  </si>
  <si>
    <t>LANCE</t>
  </si>
  <si>
    <t>IP 09.30.0518-1 </t>
  </si>
  <si>
    <t>Conector tipo cunha, em liga de cobre estanhado, para a fixacao de condutores de aluminio ou cobre, por efeito de mola. Modelo tipo no 7, padrao RIOLUZ, tipo A, AMP ou similar. Fornecimento</t>
  </si>
  <si>
    <t>IP 09.30.0515-1</t>
  </si>
  <si>
    <t xml:space="preserve">Conector tipo cunha, em liga de cobre estanhado, para a fixacao de condutores de aluminio ou cobre, por efeito de mola. Modelo tipo no 6, padrao RIOLUZ, tipo B, AMP ou similar. Fornecimento </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</si>
  <si>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</si>
  <si>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</si>
  <si>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TOTAL DO ORÇAMENTO</t>
  </si>
  <si>
    <t>ITEM</t>
  </si>
  <si>
    <t xml:space="preserve">ANEXO V - PLANILHA ORÇAMENTÁRIA </t>
  </si>
  <si>
    <t>UNID</t>
  </si>
  <si>
    <t>Administração da obra (MODIFICADO CONFORME ORIENTAÇÃO TCE)</t>
  </si>
  <si>
    <t>PREÇO BDI INCLUSO PADRÃO (25,72%)</t>
  </si>
  <si>
    <t>PREÇO BDI INCLUSO DIFERENCIADO (18,73%)</t>
  </si>
  <si>
    <t>Luminária Pública com tecnologia em LED de 30 à 50W(para substituição de luminárias VS70 / VM80 / VM125), dimerizável, com tomada para relé,  com regulagem de inclinação entre -15º à +15º na vertical , fixação em topo de poste ou braço com diâmetro variando de 33 mm à 60,30 mm, com protetor de surto de tensão incorporado de 10kV / 5kA ou superior,  fluxo luminoso &gt;3300 lm, eficiência luminosa de &gt;110 lm/w, temperatura da cor &gt;5000ºK, IRC &gt;70 , Eficiência do driver &gt; 90%, Tensão de alimentação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</si>
  <si>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60 à 75W (para substituição de luminárias VS100), dimerizável,   com tomada para relé,  com regulagem de inclinação entre -15º à +15º na vertical , fixação em topo de poste ou braço com diâmetro variando de 33 mm à 60,30 mm, com protetor de surto de tensão incorporado de 10kV / 5kA ou superior, fluxo luminoso &gt;6600 lm, eficiência luminosa de &gt;110 lm/w, temperatura da cor &gt;5000ºK, IRC &gt;70 , Eficiência do driver &gt; 90%, Tensão de alimentação de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</si>
  <si>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80 à 100W (para substituição de luminárias VS150),dimerizável,  com tomada para relé,  com regulagem de inclinação entre -15º à +15º na vertical , fixação em topo de poste ou braço com diâmetro variando de 33 mm à 60,30 mm, com protetor de surto de tensão incorporado de 10kV / 5kA ou superior,  fluxo luminoso &gt;8800 lm, eficiência luminosa de &gt;110 lm/w, temperatura da cor &gt;5000ºK, IRC &gt;70 , Eficiência do driver &gt; 90%, Tensão de alimentação de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</si>
  <si>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120W à 180W (para substituição de luminárias VS250 e VM250), dimerizável,  com tomada para relé,  com regulagem de inclinação entre -15º à +15º na vertical , fixação em topo de poste ou braço com diâmetro variando de 33 mm à 60,30 mm, com protetor de surto de tensão incorporado de 10kV / 5kA ou superior,  fluxo luminoso &gt;13200 lm, eficiência luminosa de &gt;110 lm/w, temperatura da cor &gt;5000ºK, IRC &gt;70 , Eficiência do driver &gt; 90%, Tensão de alimentação de 90 à 305 Vac, índice de proteção IP65 e IK 08 ou superior, frequência 50/60 Hz, fator de potência &gt;0,92, temperatura de trabalho de variando de  -5ºC à +50ºC, vida útil &gt;50.000 h, material da estrutura em liga de alumínio. Fornecimento.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</si>
</sst>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quot; (&quot;#,##0.00\);&quot; -&quot;#\ ;@\ "/>
    <numFmt numFmtId="166" formatCode="0;[Red]0"/>
  </numFmts>
  <fonts count="15" x14ac:knownFonts="1">
    <font>
      <sz val="11"/>
      <color theme="1"/>
      <name val="Calibri"/>
      <family val="2"/>
      <scheme val="minor"/>
    </font>
    <font>
      <sz val="10"/>
      <name val="Arial"/>
      <family val="2"/>
    </font>
    <font>
      <b/>
      <sz val="10"/>
      <name val="Arial"/>
      <family val="2"/>
    </font>
    <font>
      <sz val="8"/>
      <name val="Arial"/>
      <family val="2"/>
    </font>
    <font>
      <b/>
      <sz val="10"/>
      <color indexed="12"/>
      <name val="Arial"/>
      <family val="2"/>
    </font>
    <font>
      <b/>
      <sz val="12"/>
      <name val="Arial"/>
      <family val="2"/>
    </font>
    <font>
      <sz val="11"/>
      <color indexed="8"/>
      <name val="Calibri"/>
      <family val="2"/>
    </font>
    <font>
      <sz val="8"/>
      <color indexed="8"/>
      <name val="Arial"/>
      <family val="2"/>
    </font>
    <font>
      <b/>
      <sz val="12"/>
      <color indexed="8"/>
      <name val="Arial"/>
      <family val="2"/>
    </font>
    <font>
      <sz val="10"/>
      <color indexed="8"/>
      <name val="Arial"/>
      <family val="2"/>
    </font>
    <font>
      <sz val="12"/>
      <name val="Arial"/>
      <family val="2"/>
    </font>
    <font>
      <b/>
      <sz val="10"/>
      <color rgb="FFFF0000"/>
      <name val="Arial"/>
      <family val="2"/>
    </font>
    <font>
      <b/>
      <sz val="12"/>
      <color rgb="FFFF0000"/>
      <name val="Arial"/>
      <family val="2"/>
    </font>
    <font>
      <sz val="9"/>
      <name val="Arial"/>
      <family val="2"/>
    </font>
    <font>
      <sz val="12"/>
      <color indexed="8"/>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6" fillId="0" borderId="0"/>
  </cellStyleXfs>
  <cellXfs count="79">
    <xf numFmtId="0" fontId="0" fillId="0" borderId="0" xfId="0"/>
    <xf numFmtId="0" fontId="1" fillId="0" borderId="0" xfId="1"/>
    <xf numFmtId="0" fontId="2" fillId="0" borderId="0" xfId="1" applyFont="1" applyAlignment="1">
      <alignment horizontal="center" vertical="center"/>
    </xf>
    <xf numFmtId="0" fontId="3" fillId="0" borderId="0" xfId="1" applyFont="1"/>
    <xf numFmtId="0" fontId="4" fillId="0" borderId="4" xfId="1" applyFont="1" applyBorder="1" applyAlignment="1">
      <alignment horizontal="right" vertical="top" wrapText="1"/>
    </xf>
    <xf numFmtId="0" fontId="4" fillId="0" borderId="4" xfId="1" applyFont="1" applyBorder="1" applyAlignment="1">
      <alignment horizontal="right" vertical="center" wrapText="1"/>
    </xf>
    <xf numFmtId="0" fontId="7" fillId="0" borderId="0" xfId="2" applyFont="1"/>
    <xf numFmtId="0" fontId="9" fillId="0" borderId="0" xfId="2" applyFont="1" applyAlignment="1">
      <alignment horizontal="center" vertical="center"/>
    </xf>
    <xf numFmtId="0" fontId="9" fillId="0" borderId="0" xfId="2" applyFont="1"/>
    <xf numFmtId="164" fontId="9" fillId="0" borderId="6" xfId="2" applyNumberFormat="1" applyFont="1" applyBorder="1"/>
    <xf numFmtId="0" fontId="1" fillId="0" borderId="0" xfId="1" applyProtection="1">
      <protection locked="0"/>
    </xf>
    <xf numFmtId="0" fontId="2" fillId="0" borderId="0" xfId="1" applyFont="1" applyAlignment="1" applyProtection="1">
      <alignment horizontal="center" vertical="center"/>
      <protection locked="0"/>
    </xf>
    <xf numFmtId="1" fontId="5" fillId="0" borderId="4" xfId="1" applyNumberFormat="1" applyFont="1" applyBorder="1" applyAlignment="1" applyProtection="1">
      <alignment horizontal="center" vertical="center" wrapText="1"/>
      <protection locked="0"/>
    </xf>
    <xf numFmtId="165" fontId="5" fillId="0" borderId="4" xfId="1" applyNumberFormat="1" applyFont="1" applyBorder="1" applyAlignment="1" applyProtection="1">
      <alignment horizontal="center" vertical="center" wrapText="1"/>
      <protection locked="0"/>
    </xf>
    <xf numFmtId="164" fontId="5" fillId="0" borderId="4" xfId="1" applyNumberFormat="1" applyFont="1" applyBorder="1" applyAlignment="1" applyProtection="1">
      <alignment horizontal="center" vertical="center" wrapText="1"/>
      <protection locked="0"/>
    </xf>
    <xf numFmtId="164" fontId="10" fillId="0" borderId="0" xfId="1" applyNumberFormat="1" applyFont="1" applyAlignment="1">
      <alignment horizontal="center" vertical="center" wrapText="1"/>
    </xf>
    <xf numFmtId="0" fontId="1" fillId="0" borderId="0" xfId="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center" vertical="center"/>
    </xf>
    <xf numFmtId="0" fontId="5"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11" xfId="1" applyFont="1" applyBorder="1" applyAlignment="1">
      <alignment horizontal="left" vertical="center" wrapText="1"/>
    </xf>
    <xf numFmtId="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wrapText="1"/>
    </xf>
    <xf numFmtId="0" fontId="11" fillId="0" borderId="0" xfId="1" applyFont="1"/>
    <xf numFmtId="0" fontId="11" fillId="0" borderId="0" xfId="1" applyFont="1" applyAlignment="1">
      <alignment horizontal="center" vertical="center"/>
    </xf>
    <xf numFmtId="49" fontId="5" fillId="0" borderId="11" xfId="1" applyNumberFormat="1" applyFont="1" applyBorder="1" applyAlignment="1">
      <alignment horizontal="center" vertical="center" wrapText="1"/>
    </xf>
    <xf numFmtId="2" fontId="1" fillId="0" borderId="0" xfId="1" applyNumberFormat="1" applyAlignment="1">
      <alignment horizontal="center" vertical="center"/>
    </xf>
    <xf numFmtId="49" fontId="5" fillId="0" borderId="11" xfId="1" applyNumberFormat="1" applyFont="1" applyBorder="1" applyAlignment="1">
      <alignment horizontal="center" vertical="center"/>
    </xf>
    <xf numFmtId="2" fontId="8" fillId="0" borderId="4" xfId="1" applyNumberFormat="1" applyFont="1" applyBorder="1" applyAlignment="1">
      <alignment horizontal="center" vertical="center" wrapText="1"/>
    </xf>
    <xf numFmtId="2" fontId="5" fillId="0" borderId="11" xfId="1" applyNumberFormat="1" applyFont="1" applyBorder="1" applyAlignment="1">
      <alignment horizontal="center" vertical="center"/>
    </xf>
    <xf numFmtId="49" fontId="5" fillId="0" borderId="11" xfId="2" applyNumberFormat="1" applyFont="1" applyBorder="1" applyAlignment="1">
      <alignment horizontal="center" vertical="center" wrapText="1"/>
    </xf>
    <xf numFmtId="0" fontId="5" fillId="0" borderId="11" xfId="2" applyFont="1" applyBorder="1" applyAlignment="1">
      <alignment horizontal="left" vertical="center" wrapText="1"/>
    </xf>
    <xf numFmtId="0" fontId="5" fillId="0" borderId="11" xfId="2" applyFont="1" applyBorder="1" applyAlignment="1">
      <alignment horizontal="center" vertical="center" wrapText="1"/>
    </xf>
    <xf numFmtId="164" fontId="5" fillId="0" borderId="12" xfId="1" applyNumberFormat="1" applyFont="1" applyBorder="1" applyAlignment="1">
      <alignment horizontal="center" vertical="center" wrapText="1"/>
    </xf>
    <xf numFmtId="0" fontId="5" fillId="0" borderId="12" xfId="1" applyFont="1" applyBorder="1" applyAlignment="1">
      <alignment horizontal="center" vertical="center"/>
    </xf>
    <xf numFmtId="0" fontId="5" fillId="0" borderId="12" xfId="1" applyFont="1" applyBorder="1" applyAlignment="1">
      <alignment horizontal="left" vertical="center" wrapText="1"/>
    </xf>
    <xf numFmtId="4" fontId="5" fillId="0" borderId="12" xfId="1" applyNumberFormat="1" applyFont="1" applyBorder="1" applyAlignment="1">
      <alignment horizontal="center" vertical="center"/>
    </xf>
    <xf numFmtId="164" fontId="5" fillId="0" borderId="12" xfId="1" applyNumberFormat="1" applyFont="1" applyBorder="1" applyAlignment="1">
      <alignment horizontal="center" vertical="center"/>
    </xf>
    <xf numFmtId="164" fontId="12" fillId="0" borderId="4"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0" xfId="1" applyFont="1" applyAlignment="1">
      <alignment horizontal="center" vertical="center"/>
    </xf>
    <xf numFmtId="0" fontId="13" fillId="0" borderId="0" xfId="1" applyFont="1" applyAlignment="1">
      <alignment horizontal="left" vertical="center" wrapText="1"/>
    </xf>
    <xf numFmtId="164" fontId="1" fillId="0" borderId="0" xfId="1" applyNumberFormat="1"/>
    <xf numFmtId="1" fontId="5" fillId="0" borderId="4" xfId="1" applyNumberFormat="1" applyFont="1" applyBorder="1" applyAlignment="1" applyProtection="1">
      <alignment vertical="center" wrapText="1"/>
      <protection locked="0"/>
    </xf>
    <xf numFmtId="0" fontId="10" fillId="0" borderId="0" xfId="1" applyFont="1"/>
    <xf numFmtId="166" fontId="5" fillId="0" borderId="11" xfId="1" applyNumberFormat="1" applyFont="1" applyBorder="1" applyAlignment="1">
      <alignment horizontal="center" vertical="center"/>
    </xf>
    <xf numFmtId="166" fontId="5" fillId="0" borderId="14" xfId="1" applyNumberFormat="1" applyFont="1" applyBorder="1" applyAlignment="1">
      <alignment horizontal="center" vertical="center"/>
    </xf>
    <xf numFmtId="0" fontId="5" fillId="0" borderId="14" xfId="1" applyFont="1" applyBorder="1" applyAlignment="1">
      <alignment horizontal="center" vertical="center" wrapText="1"/>
    </xf>
    <xf numFmtId="164" fontId="8" fillId="2" borderId="4" xfId="2" applyNumberFormat="1" applyFont="1" applyFill="1" applyBorder="1" applyAlignment="1">
      <alignment horizontal="center" vertical="center" wrapText="1"/>
    </xf>
    <xf numFmtId="164" fontId="5" fillId="2" borderId="4" xfId="2" applyNumberFormat="1" applyFont="1" applyFill="1" applyBorder="1" applyAlignment="1">
      <alignment horizontal="center" vertical="center" wrapText="1"/>
    </xf>
    <xf numFmtId="1" fontId="5" fillId="0" borderId="4" xfId="1" applyNumberFormat="1" applyFont="1" applyBorder="1" applyAlignment="1" applyProtection="1">
      <alignment horizontal="center" vertical="center" wrapText="1"/>
      <protection locked="0"/>
    </xf>
    <xf numFmtId="0" fontId="4" fillId="0" borderId="4" xfId="1" applyFont="1" applyBorder="1" applyAlignment="1">
      <alignment horizontal="right" vertical="center" wrapText="1"/>
    </xf>
    <xf numFmtId="166" fontId="5" fillId="2" borderId="10" xfId="1" applyNumberFormat="1" applyFont="1" applyFill="1" applyBorder="1" applyAlignment="1">
      <alignment horizontal="center" vertical="center"/>
    </xf>
    <xf numFmtId="0" fontId="5" fillId="2" borderId="10" xfId="1" applyFont="1" applyFill="1" applyBorder="1" applyAlignment="1">
      <alignment horizontal="center" vertical="center" wrapText="1"/>
    </xf>
    <xf numFmtId="49" fontId="5" fillId="2" borderId="10" xfId="1" applyNumberFormat="1" applyFont="1" applyFill="1" applyBorder="1" applyAlignment="1">
      <alignment horizontal="center" vertical="center"/>
    </xf>
    <xf numFmtId="0" fontId="5" fillId="2" borderId="10" xfId="1" applyFont="1" applyFill="1" applyBorder="1" applyAlignment="1">
      <alignment horizontal="left" vertical="center" wrapText="1"/>
    </xf>
    <xf numFmtId="4" fontId="5" fillId="2" borderId="10" xfId="1" applyNumberFormat="1" applyFont="1" applyFill="1" applyBorder="1" applyAlignment="1">
      <alignment horizontal="center" vertical="center"/>
    </xf>
    <xf numFmtId="0" fontId="5" fillId="2" borderId="10" xfId="1" applyFont="1" applyFill="1" applyBorder="1" applyAlignment="1">
      <alignment horizontal="center" vertical="center"/>
    </xf>
    <xf numFmtId="164" fontId="5" fillId="2" borderId="10" xfId="1" applyNumberFormat="1" applyFont="1" applyFill="1" applyBorder="1" applyAlignment="1">
      <alignment horizontal="center" vertical="center"/>
    </xf>
    <xf numFmtId="164" fontId="5" fillId="2" borderId="10" xfId="1" applyNumberFormat="1" applyFont="1" applyFill="1" applyBorder="1" applyAlignment="1">
      <alignment horizontal="center" vertical="center" wrapText="1"/>
    </xf>
    <xf numFmtId="164" fontId="7" fillId="0" borderId="5" xfId="2" applyNumberFormat="1" applyFont="1" applyBorder="1" applyAlignment="1">
      <alignment horizontal="center" vertical="center" wrapText="1"/>
    </xf>
    <xf numFmtId="164" fontId="7" fillId="0" borderId="6" xfId="2" applyNumberFormat="1" applyFont="1" applyBorder="1" applyAlignment="1">
      <alignment horizontal="center" vertical="center" wrapText="1"/>
    </xf>
    <xf numFmtId="164" fontId="7" fillId="0" borderId="7" xfId="2" applyNumberFormat="1" applyFont="1" applyBorder="1" applyAlignment="1">
      <alignment horizontal="center" vertical="center" wrapText="1"/>
    </xf>
    <xf numFmtId="164" fontId="7" fillId="0" borderId="8"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164" fontId="7" fillId="0" borderId="9" xfId="2" applyNumberFormat="1" applyFont="1" applyBorder="1" applyAlignment="1">
      <alignment horizontal="center" vertical="center" wrapText="1"/>
    </xf>
    <xf numFmtId="164" fontId="12" fillId="0" borderId="13" xfId="1" applyNumberFormat="1" applyFont="1" applyBorder="1" applyAlignment="1">
      <alignment horizontal="right" vertical="center"/>
    </xf>
    <xf numFmtId="164" fontId="12" fillId="0" borderId="4" xfId="1" applyNumberFormat="1" applyFont="1" applyBorder="1" applyAlignment="1">
      <alignment horizontal="right" vertical="center"/>
    </xf>
    <xf numFmtId="1" fontId="5" fillId="0" borderId="4" xfId="1" applyNumberFormat="1" applyFont="1" applyBorder="1" applyAlignment="1" applyProtection="1">
      <alignment horizontal="center" vertical="center" wrapText="1"/>
      <protection locked="0"/>
    </xf>
    <xf numFmtId="0" fontId="10" fillId="0" borderId="0" xfId="1" applyFont="1" applyAlignment="1">
      <alignment horizontal="center"/>
    </xf>
    <xf numFmtId="0" fontId="10" fillId="0" borderId="9" xfId="1" applyFont="1" applyBorder="1" applyAlignment="1">
      <alignment horizontal="center"/>
    </xf>
    <xf numFmtId="0" fontId="14" fillId="0" borderId="0" xfId="2" applyFont="1" applyAlignment="1">
      <alignment horizontal="center"/>
    </xf>
    <xf numFmtId="1" fontId="5" fillId="0" borderId="1" xfId="1" applyNumberFormat="1" applyFont="1" applyBorder="1" applyAlignment="1" applyProtection="1">
      <alignment horizontal="center" vertical="center"/>
      <protection locked="0"/>
    </xf>
    <xf numFmtId="1" fontId="5" fillId="0" borderId="2" xfId="1" applyNumberFormat="1" applyFont="1" applyBorder="1" applyAlignment="1" applyProtection="1">
      <alignment horizontal="center" vertical="center"/>
      <protection locked="0"/>
    </xf>
    <xf numFmtId="1" fontId="5" fillId="0" borderId="3" xfId="1" applyNumberFormat="1" applyFont="1" applyBorder="1" applyAlignment="1" applyProtection="1">
      <alignment horizontal="center" vertical="center"/>
      <protection locked="0"/>
    </xf>
    <xf numFmtId="0" fontId="4" fillId="0" borderId="4" xfId="1" applyFont="1" applyBorder="1" applyAlignment="1">
      <alignment horizontal="right" vertical="center" wrapText="1"/>
    </xf>
    <xf numFmtId="0" fontId="5" fillId="0" borderId="4" xfId="1" applyFont="1" applyBorder="1" applyAlignment="1">
      <alignment horizontal="left" vertical="center" wrapText="1"/>
    </xf>
  </cellXfs>
  <cellStyles count="3">
    <cellStyle name="Normal" xfId="0" builtinId="0"/>
    <cellStyle name="Normal 10" xfId="1" xr:uid="{7959D49C-5545-434A-926B-4984346F471E}"/>
    <cellStyle name="Normal_MEMÓRIA DE CÁLCULO  - JULHO DE 2012" xfId="2" xr:uid="{72CC5ED8-1DFE-48BB-B227-33BFA39089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390525</xdr:colOff>
      <xdr:row>7</xdr:row>
      <xdr:rowOff>0</xdr:rowOff>
    </xdr:from>
    <xdr:to>
      <xdr:col>2</xdr:col>
      <xdr:colOff>1047750</xdr:colOff>
      <xdr:row>7</xdr:row>
      <xdr:rowOff>76200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000-000002000000}"/>
            </a:ext>
          </a:extLst>
        </xdr:cNvPr>
        <xdr:cNvSpPr/>
      </xdr:nvSpPr>
      <xdr:spPr bwMode="auto">
        <a:xfrm>
          <a:off x="390525" y="1762125"/>
          <a:ext cx="2057400" cy="762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0</xdr:rowOff>
    </xdr:from>
    <xdr:to>
      <xdr:col>2</xdr:col>
      <xdr:colOff>457200</xdr:colOff>
      <xdr:row>7</xdr:row>
      <xdr:rowOff>0</xdr:rowOff>
    </xdr:to>
    <xdr:sp macro="" textlink="">
      <xdr:nvSpPr>
        <xdr:cNvPr id="3" name="Object 1" hidden="1">
          <a:extLst>
            <a:ext uri="{FF2B5EF4-FFF2-40B4-BE49-F238E27FC236}">
              <a16:creationId xmlns:a16="http://schemas.microsoft.com/office/drawing/2014/main" id="{00000000-0008-0000-0000-000003000000}"/>
            </a:ext>
          </a:extLst>
        </xdr:cNvPr>
        <xdr:cNvSpPr>
          <a:spLocks noChangeArrowheads="1"/>
        </xdr:cNvSpPr>
      </xdr:nvSpPr>
      <xdr:spPr bwMode="auto">
        <a:xfrm>
          <a:off x="228600" y="200025"/>
          <a:ext cx="1628775" cy="15621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57150</xdr:rowOff>
    </xdr:from>
    <xdr:to>
      <xdr:col>2</xdr:col>
      <xdr:colOff>457200</xdr:colOff>
      <xdr:row>7</xdr:row>
      <xdr:rowOff>0</xdr:rowOff>
    </xdr:to>
    <xdr:sp macro="" textlink="">
      <xdr:nvSpPr>
        <xdr:cNvPr id="4" name="Object 1" hidden="1">
          <a:extLst>
            <a:ext uri="{FF2B5EF4-FFF2-40B4-BE49-F238E27FC236}">
              <a16:creationId xmlns:a16="http://schemas.microsoft.com/office/drawing/2014/main" id="{00000000-0008-0000-0000-000004000000}"/>
            </a:ext>
          </a:extLst>
        </xdr:cNvPr>
        <xdr:cNvSpPr>
          <a:spLocks noChangeArrowheads="1"/>
        </xdr:cNvSpPr>
      </xdr:nvSpPr>
      <xdr:spPr bwMode="auto">
        <a:xfrm>
          <a:off x="228600" y="257175"/>
          <a:ext cx="1628775" cy="15049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409575</xdr:colOff>
          <xdr:row>1</xdr:row>
          <xdr:rowOff>95250</xdr:rowOff>
        </xdr:from>
        <xdr:to>
          <xdr:col>1</xdr:col>
          <xdr:colOff>742950</xdr:colOff>
          <xdr:row>5</xdr:row>
          <xdr:rowOff>171450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390525</xdr:colOff>
      <xdr:row>7</xdr:row>
      <xdr:rowOff>0</xdr:rowOff>
    </xdr:from>
    <xdr:to>
      <xdr:col>2</xdr:col>
      <xdr:colOff>1047750</xdr:colOff>
      <xdr:row>7</xdr:row>
      <xdr:rowOff>76200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2000000}"/>
            </a:ext>
          </a:extLst>
        </xdr:cNvPr>
        <xdr:cNvSpPr/>
      </xdr:nvSpPr>
      <xdr:spPr bwMode="auto">
        <a:xfrm>
          <a:off x="1000125" y="1762125"/>
          <a:ext cx="2057400" cy="762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0</xdr:rowOff>
    </xdr:from>
    <xdr:to>
      <xdr:col>2</xdr:col>
      <xdr:colOff>457200</xdr:colOff>
      <xdr:row>7</xdr:row>
      <xdr:rowOff>0</xdr:rowOff>
    </xdr:to>
    <xdr:sp macro="" textlink="">
      <xdr:nvSpPr>
        <xdr:cNvPr id="3" name="Object 1" hidden="1">
          <a:extLst>
            <a:ext uri="{FF2B5EF4-FFF2-40B4-BE49-F238E27FC236}">
              <a16:creationId xmlns:a16="http://schemas.microsoft.com/office/drawing/2014/main" id="{00000000-0008-0000-0100-000003000000}"/>
            </a:ext>
          </a:extLst>
        </xdr:cNvPr>
        <xdr:cNvSpPr>
          <a:spLocks noChangeArrowheads="1"/>
        </xdr:cNvSpPr>
      </xdr:nvSpPr>
      <xdr:spPr bwMode="auto">
        <a:xfrm>
          <a:off x="838200" y="200025"/>
          <a:ext cx="1628775" cy="15621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57150</xdr:rowOff>
    </xdr:from>
    <xdr:to>
      <xdr:col>2</xdr:col>
      <xdr:colOff>457200</xdr:colOff>
      <xdr:row>7</xdr:row>
      <xdr:rowOff>0</xdr:rowOff>
    </xdr:to>
    <xdr:sp macro="" textlink="">
      <xdr:nvSpPr>
        <xdr:cNvPr id="4" name="Object 1" hidden="1">
          <a:extLst>
            <a:ext uri="{FF2B5EF4-FFF2-40B4-BE49-F238E27FC236}">
              <a16:creationId xmlns:a16="http://schemas.microsoft.com/office/drawing/2014/main" id="{00000000-0008-0000-0100-000004000000}"/>
            </a:ext>
          </a:extLst>
        </xdr:cNvPr>
        <xdr:cNvSpPr>
          <a:spLocks noChangeArrowheads="1"/>
        </xdr:cNvSpPr>
      </xdr:nvSpPr>
      <xdr:spPr bwMode="auto">
        <a:xfrm>
          <a:off x="838200" y="257175"/>
          <a:ext cx="1628775" cy="15049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409575</xdr:colOff>
          <xdr:row>1</xdr:row>
          <xdr:rowOff>95250</xdr:rowOff>
        </xdr:from>
        <xdr:to>
          <xdr:col>1</xdr:col>
          <xdr:colOff>742950</xdr:colOff>
          <xdr:row>5</xdr:row>
          <xdr:rowOff>171450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lumina&#231;&#227;o%20P&#250;blica\GER&#202;NCIAMENTO%20DE%20IP\LICITA&#199;&#195;O%202019\Extens&#227;o%20de%20Rede%20para%20IP%20-%202019\ECRIP%20E%20EFICIENTIZA&#199;&#195;O%202019%20-%20FINAL\DESONERADA%20ECRIP%202019%20-%20MEM&#211;RIA%20DE%20C&#193;LCULO%20REV%20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AIS\CHAMADA%20P&#218;BLICA%20DE%20PROJETOS%20-%20ENEL\PROJETO%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MDO PMNI"/>
      <sheetName val="FATOR"/>
      <sheetName val="PRECOS ACELET"/>
      <sheetName val="PRECOS BASE ANTERIOR + 10%"/>
      <sheetName val="PRECOS  PMNI"/>
      <sheetName val="PRECOS MONTANA"/>
      <sheetName val="LUCRO ACELET"/>
      <sheetName val="LUCRO MONTANA"/>
      <sheetName val="COMISSOES"/>
    </sheetNames>
    <sheetDataSet>
      <sheetData sheetId="0"/>
      <sheetData sheetId="1">
        <row r="29">
          <cell r="D29">
            <v>1.6890000000000001</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SERVIÇOS - GERAL"/>
      <sheetName val="ADM - PLAQUETA - DES"/>
      <sheetName val="POSTE - PREPARAÇÃO - DES"/>
      <sheetName val="CANTEIRO - DES"/>
      <sheetName val="TRANSPORTE -DES"/>
      <sheetName val="POSTES DUPLO T - DES"/>
      <sheetName val="POSTE DE FIBRA -DES"/>
      <sheetName val="ELETROFERRAGENS - DES"/>
      <sheetName val="BRAÇO - DES"/>
      <sheetName val="LUM VS70 - LED - DES"/>
      <sheetName val="LUM VS100 - LED - DES"/>
      <sheetName val="LUM VS150 - LED - DES"/>
      <sheetName val="LUM VS250 - LED - DES"/>
      <sheetName val="COL. LUM. - DES"/>
      <sheetName val="MVM 100-150-250-400W"/>
      <sheetName val="CABOS - DES"/>
      <sheetName val="CONECTORES E RELÊ- DES"/>
      <sheetName val=" PLANILHA - DES"/>
    </sheetNames>
    <sheetDataSet>
      <sheetData sheetId="0"/>
      <sheetData sheetId="1"/>
      <sheetData sheetId="2"/>
      <sheetData sheetId="3">
        <row r="10">
          <cell r="B10" t="str">
            <v>01-090-070-6</v>
          </cell>
        </row>
        <row r="31">
          <cell r="B31" t="str">
            <v>01.999.004-A</v>
          </cell>
          <cell r="F31">
            <v>10.299999999999999</v>
          </cell>
        </row>
      </sheetData>
      <sheetData sheetId="4">
        <row r="10">
          <cell r="B10" t="str">
            <v>SE 04.05.0100</v>
          </cell>
          <cell r="F10">
            <v>24.32</v>
          </cell>
        </row>
        <row r="21">
          <cell r="B21" t="str">
            <v>SE 19.05.0200</v>
          </cell>
          <cell r="F21">
            <v>7.78</v>
          </cell>
        </row>
      </sheetData>
      <sheetData sheetId="5">
        <row r="10">
          <cell r="B10" t="str">
            <v>AD 19.25.0210</v>
          </cell>
          <cell r="F10">
            <v>576</v>
          </cell>
        </row>
        <row r="18">
          <cell r="B18" t="str">
            <v>AD 24.05.0250</v>
          </cell>
          <cell r="F18">
            <v>48</v>
          </cell>
        </row>
      </sheetData>
      <sheetData sheetId="6">
        <row r="10">
          <cell r="B10" t="str">
            <v>TC 04.05.0100</v>
          </cell>
          <cell r="F10">
            <v>0.86</v>
          </cell>
        </row>
        <row r="26">
          <cell r="B26" t="str">
            <v>04.007.0050-A</v>
          </cell>
          <cell r="F26">
            <v>74.989999999999995</v>
          </cell>
        </row>
        <row r="41">
          <cell r="F41">
            <v>19.46</v>
          </cell>
        </row>
        <row r="51">
          <cell r="B51" t="str">
            <v>EQ 04.05.0370</v>
          </cell>
          <cell r="F51">
            <v>7597.86</v>
          </cell>
        </row>
      </sheetData>
      <sheetData sheetId="7">
        <row r="10">
          <cell r="B10" t="str">
            <v>IP 04.05.83397</v>
          </cell>
          <cell r="F10">
            <v>770.79299999999989</v>
          </cell>
        </row>
      </sheetData>
      <sheetData sheetId="8">
        <row r="10">
          <cell r="B10" t="str">
            <v>IP 04.05.83397</v>
          </cell>
          <cell r="F10">
            <v>1841.953</v>
          </cell>
        </row>
      </sheetData>
      <sheetData sheetId="9">
        <row r="10">
          <cell r="B10" t="str">
            <v>IP 09.05.0050</v>
          </cell>
          <cell r="F10">
            <v>11.07</v>
          </cell>
        </row>
        <row r="19">
          <cell r="B19" t="str">
            <v>IP 14.15.0050</v>
          </cell>
          <cell r="F19">
            <v>3.34</v>
          </cell>
        </row>
        <row r="27">
          <cell r="B27" t="str">
            <v>09.25.0150-1</v>
          </cell>
          <cell r="F27">
            <v>3.71</v>
          </cell>
        </row>
        <row r="60">
          <cell r="B60">
            <v>441</v>
          </cell>
          <cell r="F60" t="str">
            <v>6,07</v>
          </cell>
        </row>
        <row r="67">
          <cell r="B67">
            <v>431</v>
          </cell>
          <cell r="F67" t="str">
            <v>7,33</v>
          </cell>
        </row>
        <row r="74">
          <cell r="B74">
            <v>432</v>
          </cell>
          <cell r="F74" t="str">
            <v>8,08</v>
          </cell>
        </row>
        <row r="82">
          <cell r="B82">
            <v>4337</v>
          </cell>
          <cell r="F82" t="str">
            <v>1,77</v>
          </cell>
        </row>
        <row r="90">
          <cell r="F90" t="str">
            <v>0,73</v>
          </cell>
        </row>
      </sheetData>
      <sheetData sheetId="10">
        <row r="10">
          <cell r="B10" t="str">
            <v>IP 04.50.0057-1</v>
          </cell>
          <cell r="F10">
            <v>95.32</v>
          </cell>
        </row>
        <row r="31">
          <cell r="B31" t="str">
            <v>IP 04.50.0556</v>
          </cell>
          <cell r="F31">
            <v>232.71</v>
          </cell>
        </row>
        <row r="40">
          <cell r="B40" t="str">
            <v>IP 04.50.0600</v>
          </cell>
          <cell r="F40">
            <v>286.97000000000003</v>
          </cell>
        </row>
      </sheetData>
      <sheetData sheetId="11">
        <row r="10">
          <cell r="B10" t="str">
            <v>IP 49.05.0999-1</v>
          </cell>
          <cell r="F10">
            <v>714.75166666666655</v>
          </cell>
        </row>
      </sheetData>
      <sheetData sheetId="12">
        <row r="11">
          <cell r="B11" t="str">
            <v>IP 49.05.0999-2</v>
          </cell>
          <cell r="F11">
            <v>772.13166666666666</v>
          </cell>
        </row>
      </sheetData>
      <sheetData sheetId="13">
        <row r="11">
          <cell r="B11" t="str">
            <v>IP 49.05.0999-3</v>
          </cell>
          <cell r="F11">
            <v>873.9083333333333</v>
          </cell>
        </row>
      </sheetData>
      <sheetData sheetId="14">
        <row r="10">
          <cell r="F10">
            <v>1175.5616666666665</v>
          </cell>
        </row>
      </sheetData>
      <sheetData sheetId="15">
        <row r="10">
          <cell r="B10" t="str">
            <v>IP 49.40.0106-1</v>
          </cell>
          <cell r="F10">
            <v>153.272952</v>
          </cell>
        </row>
        <row r="62">
          <cell r="B62" t="str">
            <v>IP 04.55.0100-1</v>
          </cell>
          <cell r="F62">
            <v>71.349999999999994</v>
          </cell>
        </row>
        <row r="87">
          <cell r="B87" t="str">
            <v>IP 04.55.0150-1</v>
          </cell>
          <cell r="F87">
            <v>142.69999999999999</v>
          </cell>
        </row>
        <row r="112">
          <cell r="B112" t="str">
            <v xml:space="preserve"> IP 04.55.0200-1</v>
          </cell>
          <cell r="F112">
            <v>142.69999999999999</v>
          </cell>
        </row>
      </sheetData>
      <sheetData sheetId="16">
        <row r="10">
          <cell r="B10" t="str">
            <v>IP 49.25.0410</v>
          </cell>
          <cell r="F10">
            <v>146.44</v>
          </cell>
        </row>
        <row r="17">
          <cell r="B17" t="str">
            <v>IP 49.25.0412</v>
          </cell>
          <cell r="F17">
            <v>287.02</v>
          </cell>
        </row>
        <row r="24">
          <cell r="B24" t="str">
            <v>IP 49.25.0421</v>
          </cell>
          <cell r="F24">
            <v>65</v>
          </cell>
        </row>
        <row r="31">
          <cell r="B31" t="str">
            <v>IP 49.25.0424</v>
          </cell>
          <cell r="F31">
            <v>69</v>
          </cell>
        </row>
      </sheetData>
      <sheetData sheetId="17">
        <row r="10">
          <cell r="B10" t="str">
            <v>IP 14.30.0062-1</v>
          </cell>
          <cell r="F10">
            <v>2.82</v>
          </cell>
        </row>
        <row r="39">
          <cell r="B39" t="str">
            <v>IP 14.43.0200-1</v>
          </cell>
          <cell r="F39">
            <v>2.8899999999999997</v>
          </cell>
        </row>
        <row r="64">
          <cell r="B64" t="str">
            <v xml:space="preserve">IP 14.05.0150-1         </v>
          </cell>
          <cell r="F64">
            <v>81.573700000000002</v>
          </cell>
        </row>
      </sheetData>
      <sheetData sheetId="18">
        <row r="10">
          <cell r="B10" t="str">
            <v>IP 09.30.0555</v>
          </cell>
          <cell r="F10">
            <v>14.1</v>
          </cell>
        </row>
        <row r="24">
          <cell r="B24" t="str">
            <v>IP 44.05.0275</v>
          </cell>
          <cell r="F24">
            <v>28.18</v>
          </cell>
        </row>
      </sheetData>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OBRAS - GERAL"/>
      <sheetName val="ADM - PLAQUETA - ONE"/>
      <sheetName val="CANTEIRO - ONE"/>
      <sheetName val="TRANSPORTE - ONE"/>
      <sheetName val="ELETROFERRAGENS - ONE"/>
      <sheetName val="BRAÇO - ONE"/>
      <sheetName val="LUM VS100 - LED -ONE"/>
      <sheetName val="LUM VS150 - LED -ONE"/>
      <sheetName val="LUM VS250 - LED -ONE"/>
      <sheetName val="COL. LUM. - ONE"/>
      <sheetName val="CABOS - ONE"/>
      <sheetName val="CONECTORES - ONE"/>
      <sheetName val=" PLANILHA - 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B10" t="str">
            <v>IP 49.05.0999-4</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8A84-805A-4964-8FAD-A23B3CF6386E}">
  <dimension ref="A1:M54"/>
  <sheetViews>
    <sheetView view="pageBreakPreview" zoomScale="60" zoomScaleNormal="75" workbookViewId="0">
      <selection activeCell="J12" sqref="J12"/>
    </sheetView>
  </sheetViews>
  <sheetFormatPr defaultRowHeight="15.75" x14ac:dyDescent="0.2"/>
  <cols>
    <col min="1" max="1" width="9.140625" style="46"/>
    <col min="2" max="2" width="21" style="41" customWidth="1"/>
    <col min="3" max="3" width="23.5703125" style="42" customWidth="1"/>
    <col min="4" max="4" width="121.28515625" style="43" customWidth="1"/>
    <col min="5" max="6" width="17.5703125" style="1" customWidth="1"/>
    <col min="7" max="7" width="21.85546875" style="44" customWidth="1"/>
    <col min="8" max="8" width="18.7109375" style="1" customWidth="1"/>
    <col min="9" max="9" width="23.140625" style="1" customWidth="1"/>
    <col min="10" max="10" width="22.28515625" style="1" customWidth="1"/>
    <col min="11" max="11" width="22.42578125" style="1" customWidth="1"/>
    <col min="12" max="12" width="9.140625" style="1"/>
    <col min="13" max="13" width="9.140625" style="2"/>
    <col min="14" max="16384" width="9.140625" style="1"/>
  </cols>
  <sheetData>
    <row r="1" spans="1:13" ht="15.75" customHeight="1" thickBot="1" x14ac:dyDescent="0.25">
      <c r="A1" s="71"/>
      <c r="B1" s="71"/>
      <c r="C1" s="71"/>
      <c r="D1" s="71"/>
      <c r="E1" s="71"/>
      <c r="F1" s="71"/>
      <c r="G1" s="71"/>
      <c r="H1" s="71"/>
      <c r="I1" s="71"/>
      <c r="J1" s="72"/>
    </row>
    <row r="2" spans="1:13" s="3" customFormat="1" ht="15.75" customHeight="1" thickBot="1" x14ac:dyDescent="0.25">
      <c r="A2" s="71"/>
      <c r="B2" s="72"/>
      <c r="C2" s="77" t="s">
        <v>0</v>
      </c>
      <c r="D2" s="78" t="s">
        <v>1</v>
      </c>
      <c r="E2" s="78"/>
      <c r="F2" s="78"/>
      <c r="G2" s="78"/>
      <c r="H2" s="78"/>
      <c r="I2" s="78"/>
      <c r="J2" s="78"/>
    </row>
    <row r="3" spans="1:13" s="3" customFormat="1" ht="18.75" customHeight="1" thickBot="1" x14ac:dyDescent="0.25">
      <c r="A3" s="71"/>
      <c r="B3" s="72"/>
      <c r="C3" s="77"/>
      <c r="D3" s="78" t="s">
        <v>2</v>
      </c>
      <c r="E3" s="78"/>
      <c r="F3" s="78"/>
      <c r="G3" s="78"/>
      <c r="H3" s="78"/>
      <c r="I3" s="78"/>
      <c r="J3" s="78"/>
    </row>
    <row r="4" spans="1:13" s="3" customFormat="1" ht="15.75" customHeight="1" thickBot="1" x14ac:dyDescent="0.25">
      <c r="A4" s="71"/>
      <c r="B4" s="72"/>
      <c r="C4" s="77"/>
      <c r="D4" s="78" t="s">
        <v>3</v>
      </c>
      <c r="E4" s="78"/>
      <c r="F4" s="78"/>
      <c r="G4" s="78"/>
      <c r="H4" s="78"/>
      <c r="I4" s="78"/>
      <c r="J4" s="78"/>
    </row>
    <row r="5" spans="1:13" s="3" customFormat="1" ht="21" customHeight="1" thickBot="1" x14ac:dyDescent="0.25">
      <c r="A5" s="71"/>
      <c r="B5" s="72"/>
      <c r="C5" s="4" t="s">
        <v>4</v>
      </c>
      <c r="D5" s="78" t="s">
        <v>5</v>
      </c>
      <c r="E5" s="78"/>
      <c r="F5" s="78"/>
      <c r="G5" s="78"/>
      <c r="H5" s="78"/>
      <c r="I5" s="78"/>
      <c r="J5" s="78"/>
    </row>
    <row r="6" spans="1:13" s="3" customFormat="1" ht="33" customHeight="1" thickBot="1" x14ac:dyDescent="0.25">
      <c r="A6" s="71"/>
      <c r="B6" s="72"/>
      <c r="C6" s="5" t="s">
        <v>6</v>
      </c>
      <c r="D6" s="78" t="s">
        <v>7</v>
      </c>
      <c r="E6" s="78"/>
      <c r="F6" s="78"/>
      <c r="G6" s="78"/>
      <c r="H6" s="78"/>
      <c r="I6" s="78"/>
      <c r="J6" s="78"/>
    </row>
    <row r="7" spans="1:13" s="6" customFormat="1" ht="18.75" customHeight="1" thickBot="1" x14ac:dyDescent="0.25">
      <c r="A7" s="73"/>
      <c r="B7" s="73"/>
      <c r="C7" s="73"/>
      <c r="D7" s="73"/>
      <c r="E7" s="73"/>
      <c r="F7" s="73"/>
      <c r="G7" s="50" t="s">
        <v>8</v>
      </c>
      <c r="H7" s="62"/>
      <c r="I7" s="63"/>
      <c r="J7" s="64"/>
    </row>
    <row r="8" spans="1:13" s="8" customFormat="1" ht="15" customHeight="1" thickBot="1" x14ac:dyDescent="0.25">
      <c r="A8" s="73"/>
      <c r="B8" s="73"/>
      <c r="C8" s="73"/>
      <c r="D8" s="73"/>
      <c r="E8" s="73"/>
      <c r="F8" s="73"/>
      <c r="G8" s="51" t="s">
        <v>9</v>
      </c>
      <c r="H8" s="65"/>
      <c r="I8" s="66"/>
      <c r="J8" s="67"/>
      <c r="K8" s="7"/>
      <c r="L8" s="7"/>
    </row>
    <row r="9" spans="1:13" s="8" customFormat="1" ht="15.75" customHeight="1" thickBot="1" x14ac:dyDescent="0.25">
      <c r="A9" s="73"/>
      <c r="B9" s="73"/>
      <c r="C9" s="73"/>
      <c r="D9" s="73"/>
      <c r="E9" s="73"/>
      <c r="F9" s="73"/>
      <c r="G9" s="9"/>
      <c r="H9" s="66"/>
      <c r="I9" s="66"/>
      <c r="J9" s="67"/>
      <c r="K9" s="7"/>
      <c r="L9" s="7"/>
    </row>
    <row r="10" spans="1:13" s="10" customFormat="1" ht="18.75" customHeight="1" thickBot="1" x14ac:dyDescent="0.25">
      <c r="A10" s="74" t="s">
        <v>75</v>
      </c>
      <c r="B10" s="75"/>
      <c r="C10" s="75"/>
      <c r="D10" s="75"/>
      <c r="E10" s="75"/>
      <c r="F10" s="75"/>
      <c r="G10" s="75"/>
      <c r="H10" s="75"/>
      <c r="I10" s="75"/>
      <c r="J10" s="76"/>
      <c r="M10" s="11"/>
    </row>
    <row r="11" spans="1:13" s="16" customFormat="1" ht="66.75" customHeight="1" thickBot="1" x14ac:dyDescent="0.3">
      <c r="A11" s="45" t="s">
        <v>74</v>
      </c>
      <c r="B11" s="70" t="s">
        <v>10</v>
      </c>
      <c r="C11" s="70"/>
      <c r="D11" s="12" t="s">
        <v>11</v>
      </c>
      <c r="E11" s="13" t="s">
        <v>12</v>
      </c>
      <c r="F11" s="13" t="s">
        <v>13</v>
      </c>
      <c r="G11" s="14" t="s">
        <v>14</v>
      </c>
      <c r="H11" s="13" t="s">
        <v>15</v>
      </c>
      <c r="I11" s="13" t="s">
        <v>16</v>
      </c>
      <c r="J11" s="13" t="s">
        <v>17</v>
      </c>
      <c r="K11" s="15"/>
      <c r="M11" s="17"/>
    </row>
    <row r="12" spans="1:13" ht="21" customHeight="1" x14ac:dyDescent="0.2">
      <c r="A12" s="54">
        <v>1</v>
      </c>
      <c r="B12" s="55" t="s">
        <v>18</v>
      </c>
      <c r="C12" s="56" t="str">
        <f>'[2]ADM - PLAQUETA - DES'!B10</f>
        <v>01-090-070-6</v>
      </c>
      <c r="D12" s="57" t="s">
        <v>77</v>
      </c>
      <c r="E12" s="58">
        <v>100</v>
      </c>
      <c r="F12" s="59" t="s">
        <v>76</v>
      </c>
      <c r="G12" s="60">
        <v>5888.94</v>
      </c>
      <c r="H12" s="61">
        <f>TRUNC(G12*1.3081,2)</f>
        <v>7703.32</v>
      </c>
      <c r="I12" s="61"/>
      <c r="J12" s="61">
        <f>TRUNC(E12*H12,2)</f>
        <v>770332</v>
      </c>
      <c r="K12" s="15">
        <v>34186686.210000001</v>
      </c>
      <c r="L12" s="18"/>
    </row>
    <row r="13" spans="1:13" s="25" customFormat="1" ht="102" customHeight="1" x14ac:dyDescent="0.2">
      <c r="A13" s="47">
        <f>1+A12</f>
        <v>2</v>
      </c>
      <c r="B13" s="19" t="s">
        <v>18</v>
      </c>
      <c r="C13" s="20" t="str">
        <f>'[2]ADM - PLAQUETA - DES'!B31</f>
        <v>01.999.004-A</v>
      </c>
      <c r="D13" s="21" t="s">
        <v>19</v>
      </c>
      <c r="E13" s="22">
        <v>17353</v>
      </c>
      <c r="F13" s="20" t="s">
        <v>13</v>
      </c>
      <c r="G13" s="23">
        <f>'[2]ADM - PLAQUETA - DES'!F31</f>
        <v>10.299999999999999</v>
      </c>
      <c r="H13" s="24"/>
      <c r="I13" s="24">
        <f>TRUNC(G13*1.2025,2)</f>
        <v>12.38</v>
      </c>
      <c r="J13" s="24">
        <f>TRUNC(E13*I13,2)</f>
        <v>214830.14</v>
      </c>
      <c r="L13" s="26"/>
      <c r="M13" s="26"/>
    </row>
    <row r="14" spans="1:13" s="25" customFormat="1" ht="27" customHeight="1" x14ac:dyDescent="0.2">
      <c r="A14" s="47">
        <f t="shared" ref="A14:A53" si="0">1+A13</f>
        <v>3</v>
      </c>
      <c r="B14" s="19" t="s">
        <v>20</v>
      </c>
      <c r="C14" s="27" t="str">
        <f>'[2]POSTE - PREPARAÇÃO - DES'!B10</f>
        <v>SE 04.05.0100</v>
      </c>
      <c r="D14" s="21" t="s">
        <v>21</v>
      </c>
      <c r="E14" s="22">
        <v>2846</v>
      </c>
      <c r="F14" s="20" t="s">
        <v>22</v>
      </c>
      <c r="G14" s="23">
        <f>'[2]POSTE - PREPARAÇÃO - DES'!F10</f>
        <v>24.32</v>
      </c>
      <c r="H14" s="24">
        <f>TRUNC(G14*1.3081,2)</f>
        <v>31.81</v>
      </c>
      <c r="I14" s="24"/>
      <c r="J14" s="24">
        <f>TRUNC(E14*H14,2)</f>
        <v>90531.26</v>
      </c>
      <c r="L14" s="26"/>
      <c r="M14" s="26"/>
    </row>
    <row r="15" spans="1:13" s="25" customFormat="1" ht="43.5" customHeight="1" x14ac:dyDescent="0.2">
      <c r="A15" s="47">
        <f t="shared" si="0"/>
        <v>4</v>
      </c>
      <c r="B15" s="19" t="s">
        <v>20</v>
      </c>
      <c r="C15" s="20" t="str">
        <f>'[2]POSTE - PREPARAÇÃO - DES'!B21</f>
        <v>SE 19.05.0200</v>
      </c>
      <c r="D15" s="21" t="s">
        <v>23</v>
      </c>
      <c r="E15" s="20">
        <v>512.28</v>
      </c>
      <c r="F15" s="20" t="s">
        <v>24</v>
      </c>
      <c r="G15" s="23">
        <f>'[2]POSTE - PREPARAÇÃO - DES'!F21</f>
        <v>7.78</v>
      </c>
      <c r="H15" s="24">
        <f>TRUNC(G15*1.3081,2)</f>
        <v>10.17</v>
      </c>
      <c r="I15" s="24"/>
      <c r="J15" s="24">
        <f>TRUNC(E15*H15,2)</f>
        <v>5209.88</v>
      </c>
      <c r="L15" s="26"/>
      <c r="M15" s="26"/>
    </row>
    <row r="16" spans="1:13" s="18" customFormat="1" ht="76.5" customHeight="1" x14ac:dyDescent="0.25">
      <c r="A16" s="47">
        <f t="shared" si="0"/>
        <v>5</v>
      </c>
      <c r="B16" s="19" t="s">
        <v>20</v>
      </c>
      <c r="C16" s="20" t="str">
        <f>'[2]CANTEIRO - DES'!B10</f>
        <v>AD 19.25.0210</v>
      </c>
      <c r="D16" s="21" t="s">
        <v>25</v>
      </c>
      <c r="E16" s="22">
        <v>240</v>
      </c>
      <c r="F16" s="20" t="s">
        <v>13</v>
      </c>
      <c r="G16" s="23">
        <f>'[2]CANTEIRO - DES'!F10</f>
        <v>576</v>
      </c>
      <c r="H16" s="24"/>
      <c r="I16" s="24">
        <f t="shared" ref="I16:I18" si="1">TRUNC(G16*1.2025,2)</f>
        <v>692.64</v>
      </c>
      <c r="J16" s="24">
        <f>TRUNC(E16*I16,2)</f>
        <v>166233.60000000001</v>
      </c>
      <c r="K16" s="28"/>
      <c r="M16" s="2"/>
    </row>
    <row r="17" spans="1:13" s="2" customFormat="1" ht="92.25" customHeight="1" x14ac:dyDescent="0.25">
      <c r="A17" s="47">
        <f t="shared" si="0"/>
        <v>6</v>
      </c>
      <c r="B17" s="19" t="s">
        <v>20</v>
      </c>
      <c r="C17" s="20" t="str">
        <f>'[2]CANTEIRO - DES'!B18</f>
        <v>AD 24.05.0250</v>
      </c>
      <c r="D17" s="21" t="s">
        <v>26</v>
      </c>
      <c r="E17" s="22">
        <v>480</v>
      </c>
      <c r="F17" s="20" t="s">
        <v>27</v>
      </c>
      <c r="G17" s="23">
        <f>'[2]CANTEIRO - DES'!F18</f>
        <v>48</v>
      </c>
      <c r="H17" s="24"/>
      <c r="I17" s="24">
        <f t="shared" si="1"/>
        <v>57.72</v>
      </c>
      <c r="J17" s="24">
        <f>TRUNC(E17*I17,2)</f>
        <v>27705.599999999999</v>
      </c>
    </row>
    <row r="18" spans="1:13" s="2" customFormat="1" ht="86.25" customHeight="1" x14ac:dyDescent="0.25">
      <c r="A18" s="47">
        <f t="shared" si="0"/>
        <v>7</v>
      </c>
      <c r="B18" s="19" t="s">
        <v>20</v>
      </c>
      <c r="C18" s="29" t="str">
        <f>'[2]TRANSPORTE -DES'!B10</f>
        <v>TC 04.05.0100</v>
      </c>
      <c r="D18" s="21" t="s">
        <v>28</v>
      </c>
      <c r="E18" s="22">
        <v>6630.72</v>
      </c>
      <c r="F18" s="20" t="s">
        <v>29</v>
      </c>
      <c r="G18" s="23">
        <f>'[2]TRANSPORTE -DES'!F10</f>
        <v>0.86</v>
      </c>
      <c r="H18" s="24"/>
      <c r="I18" s="24">
        <f t="shared" si="1"/>
        <v>1.03</v>
      </c>
      <c r="J18" s="24">
        <f>TRUNC(E18*I18,2)</f>
        <v>6829.64</v>
      </c>
    </row>
    <row r="19" spans="1:13" s="2" customFormat="1" ht="52.5" customHeight="1" thickBot="1" x14ac:dyDescent="0.3">
      <c r="A19" s="47">
        <f t="shared" si="0"/>
        <v>8</v>
      </c>
      <c r="B19" s="19" t="s">
        <v>30</v>
      </c>
      <c r="C19" s="29" t="str">
        <f>'[2]TRANSPORTE -DES'!B26</f>
        <v>04.007.0050-A</v>
      </c>
      <c r="D19" s="21" t="s">
        <v>31</v>
      </c>
      <c r="E19" s="20">
        <v>165.77</v>
      </c>
      <c r="F19" s="20" t="s">
        <v>32</v>
      </c>
      <c r="G19" s="23">
        <f>'[2]TRANSPORTE -DES'!F26</f>
        <v>74.989999999999995</v>
      </c>
      <c r="H19" s="24">
        <f>TRUNC(G19*1.3081,2)</f>
        <v>98.09</v>
      </c>
      <c r="I19" s="24"/>
      <c r="J19" s="24">
        <f t="shared" ref="J19:J24" si="2">TRUNC(E19*H19,2)</f>
        <v>16260.37</v>
      </c>
    </row>
    <row r="20" spans="1:13" s="2" customFormat="1" ht="37.5" customHeight="1" thickBot="1" x14ac:dyDescent="0.3">
      <c r="A20" s="47">
        <f t="shared" si="0"/>
        <v>9</v>
      </c>
      <c r="B20" s="19" t="s">
        <v>20</v>
      </c>
      <c r="C20" s="29" t="s">
        <v>33</v>
      </c>
      <c r="D20" s="21" t="s">
        <v>34</v>
      </c>
      <c r="E20" s="22">
        <v>7838.91</v>
      </c>
      <c r="F20" s="30" t="s">
        <v>35</v>
      </c>
      <c r="G20" s="23">
        <f>'[2]TRANSPORTE -DES'!F41</f>
        <v>19.46</v>
      </c>
      <c r="H20" s="24">
        <f t="shared" ref="H20:H24" si="3">TRUNC(G20*1.3081,2)</f>
        <v>25.45</v>
      </c>
      <c r="I20" s="24"/>
      <c r="J20" s="24">
        <f t="shared" si="2"/>
        <v>199500.25</v>
      </c>
    </row>
    <row r="21" spans="1:13" s="2" customFormat="1" ht="126" customHeight="1" x14ac:dyDescent="0.25">
      <c r="A21" s="47">
        <f t="shared" si="0"/>
        <v>10</v>
      </c>
      <c r="B21" s="19" t="s">
        <v>20</v>
      </c>
      <c r="C21" s="20" t="str">
        <f>'[2]TRANSPORTE -DES'!B51</f>
        <v>EQ 04.05.0370</v>
      </c>
      <c r="D21" s="21" t="s">
        <v>36</v>
      </c>
      <c r="E21" s="22">
        <v>48</v>
      </c>
      <c r="F21" s="20" t="s">
        <v>27</v>
      </c>
      <c r="G21" s="23">
        <f>'[2]TRANSPORTE -DES'!F51</f>
        <v>7597.86</v>
      </c>
      <c r="H21" s="24">
        <f t="shared" si="3"/>
        <v>9938.76</v>
      </c>
      <c r="I21" s="24"/>
      <c r="J21" s="24">
        <f t="shared" si="2"/>
        <v>477060.48</v>
      </c>
    </row>
    <row r="22" spans="1:13" s="2" customFormat="1" ht="37.5" customHeight="1" x14ac:dyDescent="0.25">
      <c r="A22" s="47">
        <f t="shared" si="0"/>
        <v>11</v>
      </c>
      <c r="B22" s="20" t="s">
        <v>18</v>
      </c>
      <c r="C22" s="19" t="str">
        <f>'[2]POSTES DUPLO T - DES'!B10</f>
        <v>IP 04.05.83397</v>
      </c>
      <c r="D22" s="21" t="s">
        <v>37</v>
      </c>
      <c r="E22" s="31">
        <v>103</v>
      </c>
      <c r="F22" s="20" t="s">
        <v>13</v>
      </c>
      <c r="G22" s="23">
        <f>'[2]POSTES DUPLO T - DES'!F10</f>
        <v>770.79299999999989</v>
      </c>
      <c r="H22" s="24">
        <f t="shared" si="3"/>
        <v>1008.27</v>
      </c>
      <c r="I22" s="24"/>
      <c r="J22" s="24">
        <f t="shared" si="2"/>
        <v>103851.81</v>
      </c>
    </row>
    <row r="23" spans="1:13" s="18" customFormat="1" ht="39.75" customHeight="1" x14ac:dyDescent="0.25">
      <c r="A23" s="47">
        <f t="shared" si="0"/>
        <v>12</v>
      </c>
      <c r="B23" s="20" t="s">
        <v>18</v>
      </c>
      <c r="C23" s="27" t="str">
        <f>'[2]POSTE DE FIBRA -DES'!B10</f>
        <v>IP 04.05.83397</v>
      </c>
      <c r="D23" s="21" t="s">
        <v>38</v>
      </c>
      <c r="E23" s="22">
        <v>1320</v>
      </c>
      <c r="F23" s="20" t="s">
        <v>13</v>
      </c>
      <c r="G23" s="23">
        <f>'[2]POSTE DE FIBRA -DES'!F10</f>
        <v>1841.953</v>
      </c>
      <c r="H23" s="24">
        <f t="shared" si="3"/>
        <v>2409.4499999999998</v>
      </c>
      <c r="I23" s="24"/>
      <c r="J23" s="24">
        <f t="shared" si="2"/>
        <v>3180474</v>
      </c>
      <c r="M23" s="2"/>
    </row>
    <row r="24" spans="1:13" s="18" customFormat="1" ht="37.5" customHeight="1" x14ac:dyDescent="0.25">
      <c r="A24" s="47">
        <f t="shared" si="0"/>
        <v>13</v>
      </c>
      <c r="B24" s="19" t="s">
        <v>20</v>
      </c>
      <c r="C24" s="32" t="str">
        <f>'[2]ELETROFERRAGENS - DES'!B10</f>
        <v>IP 09.05.0050</v>
      </c>
      <c r="D24" s="33" t="s">
        <v>39</v>
      </c>
      <c r="E24" s="22">
        <v>1423</v>
      </c>
      <c r="F24" s="20" t="s">
        <v>13</v>
      </c>
      <c r="G24" s="23">
        <f>'[2]ELETROFERRAGENS - DES'!F10</f>
        <v>11.07</v>
      </c>
      <c r="H24" s="24">
        <f t="shared" si="3"/>
        <v>14.48</v>
      </c>
      <c r="I24" s="24"/>
      <c r="J24" s="24">
        <f t="shared" si="2"/>
        <v>20605.04</v>
      </c>
      <c r="M24" s="2"/>
    </row>
    <row r="25" spans="1:13" s="18" customFormat="1" ht="31.5" customHeight="1" x14ac:dyDescent="0.25">
      <c r="A25" s="47">
        <f t="shared" si="0"/>
        <v>14</v>
      </c>
      <c r="B25" s="19" t="s">
        <v>20</v>
      </c>
      <c r="C25" s="32" t="str">
        <f>'[2]ELETROFERRAGENS - DES'!B19</f>
        <v>IP 14.15.0050</v>
      </c>
      <c r="D25" s="33" t="s">
        <v>40</v>
      </c>
      <c r="E25" s="22">
        <v>1423</v>
      </c>
      <c r="F25" s="20" t="s">
        <v>13</v>
      </c>
      <c r="G25" s="23">
        <f>'[2]ELETROFERRAGENS - DES'!F19</f>
        <v>3.34</v>
      </c>
      <c r="H25" s="24"/>
      <c r="I25" s="24">
        <f t="shared" ref="I25:I34" si="4">TRUNC(G25*1.2025,2)</f>
        <v>4.01</v>
      </c>
      <c r="J25" s="24">
        <f t="shared" ref="J25:J34" si="5">TRUNC(E25*I25,2)</f>
        <v>5706.23</v>
      </c>
      <c r="M25" s="2"/>
    </row>
    <row r="26" spans="1:13" s="18" customFormat="1" ht="33.75" customHeight="1" x14ac:dyDescent="0.25">
      <c r="A26" s="47">
        <f t="shared" si="0"/>
        <v>15</v>
      </c>
      <c r="B26" s="19" t="s">
        <v>18</v>
      </c>
      <c r="C26" s="20" t="str">
        <f>'[2]ELETROFERRAGENS - DES'!B27</f>
        <v>09.25.0150-1</v>
      </c>
      <c r="D26" s="21" t="s">
        <v>41</v>
      </c>
      <c r="E26" s="22">
        <v>2846</v>
      </c>
      <c r="F26" s="20" t="s">
        <v>13</v>
      </c>
      <c r="G26" s="23">
        <f>'[2]ELETROFERRAGENS - DES'!F27</f>
        <v>3.71</v>
      </c>
      <c r="H26" s="24"/>
      <c r="I26" s="24">
        <f t="shared" si="4"/>
        <v>4.46</v>
      </c>
      <c r="J26" s="24">
        <f t="shared" si="5"/>
        <v>12693.16</v>
      </c>
      <c r="M26" s="2"/>
    </row>
    <row r="27" spans="1:13" s="18" customFormat="1" ht="36.75" customHeight="1" x14ac:dyDescent="0.25">
      <c r="A27" s="47">
        <f t="shared" si="0"/>
        <v>16</v>
      </c>
      <c r="B27" s="19" t="s">
        <v>42</v>
      </c>
      <c r="C27" s="34">
        <f>'[2]ELETROFERRAGENS - DES'!B60</f>
        <v>441</v>
      </c>
      <c r="D27" s="21" t="s">
        <v>43</v>
      </c>
      <c r="E27" s="22">
        <v>24838</v>
      </c>
      <c r="F27" s="20" t="s">
        <v>13</v>
      </c>
      <c r="G27" s="23" t="str">
        <f>'[2]ELETROFERRAGENS - DES'!F60</f>
        <v>6,07</v>
      </c>
      <c r="H27" s="24"/>
      <c r="I27" s="24">
        <f t="shared" si="4"/>
        <v>7.29</v>
      </c>
      <c r="J27" s="24">
        <f t="shared" si="5"/>
        <v>181069.02</v>
      </c>
      <c r="M27" s="2"/>
    </row>
    <row r="28" spans="1:13" s="18" customFormat="1" ht="39" customHeight="1" x14ac:dyDescent="0.25">
      <c r="A28" s="47">
        <f t="shared" si="0"/>
        <v>17</v>
      </c>
      <c r="B28" s="19" t="s">
        <v>42</v>
      </c>
      <c r="C28" s="34">
        <f>'[2]ELETROFERRAGENS - DES'!B67</f>
        <v>431</v>
      </c>
      <c r="D28" s="21" t="s">
        <v>44</v>
      </c>
      <c r="E28" s="22">
        <v>24838</v>
      </c>
      <c r="F28" s="20" t="s">
        <v>13</v>
      </c>
      <c r="G28" s="23" t="str">
        <f>'[2]ELETROFERRAGENS - DES'!F67</f>
        <v>7,33</v>
      </c>
      <c r="H28" s="24"/>
      <c r="I28" s="24">
        <f t="shared" si="4"/>
        <v>8.81</v>
      </c>
      <c r="J28" s="24">
        <f t="shared" si="5"/>
        <v>218822.78</v>
      </c>
      <c r="M28" s="2"/>
    </row>
    <row r="29" spans="1:13" s="18" customFormat="1" ht="40.5" customHeight="1" x14ac:dyDescent="0.25">
      <c r="A29" s="47">
        <f t="shared" si="0"/>
        <v>18</v>
      </c>
      <c r="B29" s="19" t="s">
        <v>42</v>
      </c>
      <c r="C29" s="34">
        <f>'[2]ELETROFERRAGENS - DES'!B74</f>
        <v>432</v>
      </c>
      <c r="D29" s="21" t="s">
        <v>45</v>
      </c>
      <c r="E29" s="22">
        <v>24838</v>
      </c>
      <c r="F29" s="20" t="s">
        <v>13</v>
      </c>
      <c r="G29" s="23" t="str">
        <f>'[2]ELETROFERRAGENS - DES'!F74</f>
        <v>8,08</v>
      </c>
      <c r="H29" s="24"/>
      <c r="I29" s="24">
        <f t="shared" si="4"/>
        <v>9.7100000000000009</v>
      </c>
      <c r="J29" s="24">
        <f t="shared" si="5"/>
        <v>241176.98</v>
      </c>
      <c r="M29" s="2"/>
    </row>
    <row r="30" spans="1:13" s="18" customFormat="1" ht="22.5" customHeight="1" x14ac:dyDescent="0.25">
      <c r="A30" s="47">
        <f t="shared" si="0"/>
        <v>19</v>
      </c>
      <c r="B30" s="19" t="s">
        <v>42</v>
      </c>
      <c r="C30" s="34">
        <f>'[2]ELETROFERRAGENS - DES'!B82</f>
        <v>4337</v>
      </c>
      <c r="D30" s="21" t="s">
        <v>46</v>
      </c>
      <c r="E30" s="22">
        <v>24838</v>
      </c>
      <c r="F30" s="20" t="s">
        <v>13</v>
      </c>
      <c r="G30" s="23" t="str">
        <f>'[2]ELETROFERRAGENS - DES'!F82</f>
        <v>1,77</v>
      </c>
      <c r="H30" s="24"/>
      <c r="I30" s="24">
        <f t="shared" si="4"/>
        <v>2.12</v>
      </c>
      <c r="J30" s="24">
        <f t="shared" si="5"/>
        <v>52656.56</v>
      </c>
      <c r="M30" s="2"/>
    </row>
    <row r="31" spans="1:13" ht="41.25" customHeight="1" x14ac:dyDescent="0.2">
      <c r="A31" s="47">
        <f t="shared" si="0"/>
        <v>20</v>
      </c>
      <c r="B31" s="19" t="s">
        <v>42</v>
      </c>
      <c r="C31" s="34">
        <v>379</v>
      </c>
      <c r="D31" s="21" t="s">
        <v>47</v>
      </c>
      <c r="E31" s="22">
        <v>49676</v>
      </c>
      <c r="F31" s="20" t="s">
        <v>13</v>
      </c>
      <c r="G31" s="24" t="str">
        <f>'[2]ELETROFERRAGENS - DES'!F90</f>
        <v>0,73</v>
      </c>
      <c r="H31" s="24"/>
      <c r="I31" s="24">
        <f t="shared" si="4"/>
        <v>0.87</v>
      </c>
      <c r="J31" s="24">
        <f t="shared" si="5"/>
        <v>43218.12</v>
      </c>
    </row>
    <row r="32" spans="1:13" s="18" customFormat="1" ht="67.5" customHeight="1" x14ac:dyDescent="0.25">
      <c r="A32" s="47">
        <f t="shared" si="0"/>
        <v>21</v>
      </c>
      <c r="B32" s="19" t="s">
        <v>18</v>
      </c>
      <c r="C32" s="20" t="str">
        <f>'[2]BRAÇO - DES'!B10</f>
        <v>IP 04.50.0057-1</v>
      </c>
      <c r="D32" s="21" t="s">
        <v>48</v>
      </c>
      <c r="E32" s="22">
        <v>6385</v>
      </c>
      <c r="F32" s="20" t="s">
        <v>13</v>
      </c>
      <c r="G32" s="24">
        <f>'[2]BRAÇO - DES'!F10</f>
        <v>95.32</v>
      </c>
      <c r="H32" s="24"/>
      <c r="I32" s="24">
        <f t="shared" si="4"/>
        <v>114.62</v>
      </c>
      <c r="J32" s="24">
        <f t="shared" si="5"/>
        <v>731848.7</v>
      </c>
      <c r="M32" s="2"/>
    </row>
    <row r="33" spans="1:13" s="18" customFormat="1" ht="69.75" customHeight="1" x14ac:dyDescent="0.25">
      <c r="A33" s="47">
        <f t="shared" si="0"/>
        <v>22</v>
      </c>
      <c r="B33" s="19" t="s">
        <v>20</v>
      </c>
      <c r="C33" s="20" t="str">
        <f>'[2]BRAÇO - DES'!B31</f>
        <v>IP 04.50.0556</v>
      </c>
      <c r="D33" s="21" t="s">
        <v>49</v>
      </c>
      <c r="E33" s="22">
        <v>9406</v>
      </c>
      <c r="F33" s="20" t="s">
        <v>13</v>
      </c>
      <c r="G33" s="24">
        <f>'[2]BRAÇO - DES'!F31</f>
        <v>232.71</v>
      </c>
      <c r="H33" s="24"/>
      <c r="I33" s="24">
        <f t="shared" si="4"/>
        <v>279.83</v>
      </c>
      <c r="J33" s="24">
        <f t="shared" si="5"/>
        <v>2632080.98</v>
      </c>
      <c r="M33" s="2"/>
    </row>
    <row r="34" spans="1:13" s="18" customFormat="1" ht="69" customHeight="1" x14ac:dyDescent="0.25">
      <c r="A34" s="47">
        <f t="shared" si="0"/>
        <v>23</v>
      </c>
      <c r="B34" s="19" t="s">
        <v>20</v>
      </c>
      <c r="C34" s="20" t="str">
        <f>'[2]BRAÇO - DES'!B40</f>
        <v>IP 04.50.0600</v>
      </c>
      <c r="D34" s="21" t="s">
        <v>50</v>
      </c>
      <c r="E34" s="22">
        <v>1500</v>
      </c>
      <c r="F34" s="20" t="s">
        <v>13</v>
      </c>
      <c r="G34" s="24">
        <f>'[2]BRAÇO - DES'!F40</f>
        <v>286.97000000000003</v>
      </c>
      <c r="H34" s="24"/>
      <c r="I34" s="24">
        <f t="shared" si="4"/>
        <v>345.08</v>
      </c>
      <c r="J34" s="24">
        <f t="shared" si="5"/>
        <v>517620</v>
      </c>
      <c r="M34" s="2"/>
    </row>
    <row r="35" spans="1:13" s="18" customFormat="1" ht="48.75" customHeight="1" x14ac:dyDescent="0.25">
      <c r="A35" s="47">
        <f t="shared" si="0"/>
        <v>24</v>
      </c>
      <c r="B35" s="19" t="s">
        <v>18</v>
      </c>
      <c r="C35" s="20" t="str">
        <f>'[2]COL. LUM. - DES'!B62</f>
        <v>IP 04.55.0100-1</v>
      </c>
      <c r="D35" s="21" t="s">
        <v>51</v>
      </c>
      <c r="E35" s="22">
        <v>6385</v>
      </c>
      <c r="F35" s="20" t="s">
        <v>13</v>
      </c>
      <c r="G35" s="24">
        <f>'[2]COL. LUM. - DES'!F62</f>
        <v>71.349999999999994</v>
      </c>
      <c r="H35" s="24">
        <f t="shared" ref="H35:H37" si="6">TRUNC(G35*1.3081,2)</f>
        <v>93.33</v>
      </c>
      <c r="I35" s="24"/>
      <c r="J35" s="24">
        <f>TRUNC(E35*H35,2)</f>
        <v>595912.05000000005</v>
      </c>
      <c r="M35" s="2"/>
    </row>
    <row r="36" spans="1:13" s="18" customFormat="1" ht="54" customHeight="1" x14ac:dyDescent="0.25">
      <c r="A36" s="47">
        <f t="shared" si="0"/>
        <v>25</v>
      </c>
      <c r="B36" s="19" t="s">
        <v>18</v>
      </c>
      <c r="C36" s="20" t="str">
        <f>'[2]COL. LUM. - DES'!B87</f>
        <v>IP 04.55.0150-1</v>
      </c>
      <c r="D36" s="21" t="s">
        <v>52</v>
      </c>
      <c r="E36" s="22">
        <v>9406</v>
      </c>
      <c r="F36" s="20" t="s">
        <v>13</v>
      </c>
      <c r="G36" s="24">
        <f>'[2]COL. LUM. - DES'!F87</f>
        <v>142.69999999999999</v>
      </c>
      <c r="H36" s="24">
        <f t="shared" si="6"/>
        <v>186.66</v>
      </c>
      <c r="I36" s="24"/>
      <c r="J36" s="24">
        <f>TRUNC(E36*H36,2)</f>
        <v>1755723.96</v>
      </c>
      <c r="M36" s="2"/>
    </row>
    <row r="37" spans="1:13" s="18" customFormat="1" ht="51" customHeight="1" x14ac:dyDescent="0.25">
      <c r="A37" s="47">
        <f t="shared" si="0"/>
        <v>26</v>
      </c>
      <c r="B37" s="19" t="s">
        <v>18</v>
      </c>
      <c r="C37" s="20" t="str">
        <f>'[2]COL. LUM. - DES'!B112</f>
        <v xml:space="preserve"> IP 04.55.0200-1</v>
      </c>
      <c r="D37" s="21" t="s">
        <v>53</v>
      </c>
      <c r="E37" s="22">
        <v>1500</v>
      </c>
      <c r="F37" s="20" t="s">
        <v>13</v>
      </c>
      <c r="G37" s="24">
        <f>'[2]COL. LUM. - DES'!F112</f>
        <v>142.69999999999999</v>
      </c>
      <c r="H37" s="24">
        <f t="shared" si="6"/>
        <v>186.66</v>
      </c>
      <c r="I37" s="24"/>
      <c r="J37" s="24">
        <f>TRUNC(E37*H37,2)</f>
        <v>279990</v>
      </c>
      <c r="M37" s="2"/>
    </row>
    <row r="38" spans="1:13" s="18" customFormat="1" ht="156" customHeight="1" x14ac:dyDescent="0.25">
      <c r="A38" s="47">
        <f t="shared" si="0"/>
        <v>27</v>
      </c>
      <c r="B38" s="19" t="s">
        <v>18</v>
      </c>
      <c r="C38" s="20" t="str">
        <f>'[2]LUM VS70 - LED - DES'!B10</f>
        <v>IP 49.05.0999-1</v>
      </c>
      <c r="D38" s="21" t="s">
        <v>54</v>
      </c>
      <c r="E38" s="22">
        <v>6847</v>
      </c>
      <c r="F38" s="20" t="s">
        <v>13</v>
      </c>
      <c r="G38" s="23">
        <f>'[2]LUM VS70 - LED - DES'!F10</f>
        <v>714.75166666666655</v>
      </c>
      <c r="H38" s="24"/>
      <c r="I38" s="24">
        <f t="shared" ref="I38:I40" si="7">TRUNC(G38*1.2025,2)</f>
        <v>859.48</v>
      </c>
      <c r="J38" s="24">
        <f>TRUNC(E38*I38,2)</f>
        <v>5884859.5599999996</v>
      </c>
      <c r="M38" s="2"/>
    </row>
    <row r="39" spans="1:13" s="18" customFormat="1" ht="160.5" customHeight="1" x14ac:dyDescent="0.25">
      <c r="A39" s="47">
        <f t="shared" si="0"/>
        <v>28</v>
      </c>
      <c r="B39" s="19" t="s">
        <v>18</v>
      </c>
      <c r="C39" s="20" t="str">
        <f>'[2]LUM VS100 - LED - DES'!B11</f>
        <v>IP 49.05.0999-2</v>
      </c>
      <c r="D39" s="21" t="s">
        <v>55</v>
      </c>
      <c r="E39" s="22">
        <v>4201</v>
      </c>
      <c r="F39" s="20" t="s">
        <v>13</v>
      </c>
      <c r="G39" s="23">
        <f>'[2]LUM VS100 - LED - DES'!F11</f>
        <v>772.13166666666666</v>
      </c>
      <c r="H39" s="24"/>
      <c r="I39" s="24">
        <f t="shared" si="7"/>
        <v>928.48</v>
      </c>
      <c r="J39" s="24">
        <f>TRUNC(E39*I39,2)</f>
        <v>3900544.48</v>
      </c>
      <c r="M39" s="2"/>
    </row>
    <row r="40" spans="1:13" s="18" customFormat="1" ht="159.75" customHeight="1" x14ac:dyDescent="0.25">
      <c r="A40" s="47">
        <f t="shared" si="0"/>
        <v>29</v>
      </c>
      <c r="B40" s="19" t="s">
        <v>18</v>
      </c>
      <c r="C40" s="20" t="str">
        <f>'[2]LUM VS150 - LED - DES'!B11</f>
        <v>IP 49.05.0999-3</v>
      </c>
      <c r="D40" s="21" t="s">
        <v>56</v>
      </c>
      <c r="E40" s="22">
        <v>5049</v>
      </c>
      <c r="F40" s="20" t="s">
        <v>13</v>
      </c>
      <c r="G40" s="23">
        <f>'[2]LUM VS150 - LED - DES'!F11</f>
        <v>873.9083333333333</v>
      </c>
      <c r="H40" s="24"/>
      <c r="I40" s="24">
        <f t="shared" si="7"/>
        <v>1050.8699999999999</v>
      </c>
      <c r="J40" s="24">
        <f>TRUNC(E40*I40,2)</f>
        <v>5305842.63</v>
      </c>
      <c r="M40" s="2"/>
    </row>
    <row r="41" spans="1:13" s="18" customFormat="1" ht="156.75" customHeight="1" x14ac:dyDescent="0.25">
      <c r="A41" s="47">
        <f t="shared" si="0"/>
        <v>30</v>
      </c>
      <c r="B41" s="19" t="s">
        <v>18</v>
      </c>
      <c r="C41" s="20" t="str">
        <f>'[3]LUM VS250 - LED -ONE'!B10</f>
        <v>IP 49.05.0999-4</v>
      </c>
      <c r="D41" s="21" t="s">
        <v>57</v>
      </c>
      <c r="E41" s="22">
        <v>1249</v>
      </c>
      <c r="F41" s="20" t="s">
        <v>13</v>
      </c>
      <c r="G41" s="23">
        <f>'[2]LUM VS250 - LED - DES'!F10</f>
        <v>1175.5616666666665</v>
      </c>
      <c r="H41" s="24"/>
      <c r="I41" s="24">
        <f>TRUNC(G41*1.2025,2)</f>
        <v>1413.61</v>
      </c>
      <c r="J41" s="24">
        <f>TRUNC(E41*I41,2)</f>
        <v>1765598.89</v>
      </c>
      <c r="M41" s="2"/>
    </row>
    <row r="42" spans="1:13" s="18" customFormat="1" ht="71.25" customHeight="1" x14ac:dyDescent="0.25">
      <c r="A42" s="47">
        <f t="shared" si="0"/>
        <v>31</v>
      </c>
      <c r="B42" s="19" t="s">
        <v>18</v>
      </c>
      <c r="C42" s="20" t="str">
        <f>'[2]COL. LUM. - DES'!B10</f>
        <v>IP 49.40.0106-1</v>
      </c>
      <c r="D42" s="21" t="s">
        <v>58</v>
      </c>
      <c r="E42" s="22">
        <v>17346</v>
      </c>
      <c r="F42" s="20" t="s">
        <v>13</v>
      </c>
      <c r="G42" s="23">
        <f>'[2]COL. LUM. - DES'!F10</f>
        <v>153.272952</v>
      </c>
      <c r="H42" s="24">
        <f t="shared" ref="H42" si="8">TRUNC(G42*1.3081,2)</f>
        <v>200.49</v>
      </c>
      <c r="I42" s="24"/>
      <c r="J42" s="24">
        <f>TRUNC(E42*H42,2)</f>
        <v>3477699.54</v>
      </c>
      <c r="M42" s="2"/>
    </row>
    <row r="43" spans="1:13" s="18" customFormat="1" ht="66" customHeight="1" x14ac:dyDescent="0.25">
      <c r="A43" s="47">
        <f t="shared" si="0"/>
        <v>32</v>
      </c>
      <c r="B43" s="19" t="s">
        <v>20</v>
      </c>
      <c r="C43" s="20" t="str">
        <f>'[2]MVM 100-150-250-400W'!B10</f>
        <v>IP 49.25.0410</v>
      </c>
      <c r="D43" s="21" t="s">
        <v>59</v>
      </c>
      <c r="E43" s="22">
        <v>60</v>
      </c>
      <c r="F43" s="20" t="s">
        <v>13</v>
      </c>
      <c r="G43" s="23">
        <f>'[2]MVM 100-150-250-400W'!F10</f>
        <v>146.44</v>
      </c>
      <c r="H43" s="24"/>
      <c r="I43" s="24">
        <f t="shared" ref="I43:I53" si="9">TRUNC(G43*1.2025,2)</f>
        <v>176.09</v>
      </c>
      <c r="J43" s="24">
        <f t="shared" ref="J43:J53" si="10">TRUNC(E43*I43,2)</f>
        <v>10565.4</v>
      </c>
      <c r="M43" s="2"/>
    </row>
    <row r="44" spans="1:13" s="18" customFormat="1" ht="24" customHeight="1" x14ac:dyDescent="0.25">
      <c r="A44" s="47">
        <f t="shared" si="0"/>
        <v>33</v>
      </c>
      <c r="B44" s="19" t="s">
        <v>20</v>
      </c>
      <c r="C44" s="20" t="str">
        <f>'[2]MVM 100-150-250-400W'!B17</f>
        <v>IP 49.25.0412</v>
      </c>
      <c r="D44" s="21" t="s">
        <v>60</v>
      </c>
      <c r="E44" s="22">
        <v>558</v>
      </c>
      <c r="F44" s="20" t="s">
        <v>13</v>
      </c>
      <c r="G44" s="23">
        <f>'[2]MVM 100-150-250-400W'!F17</f>
        <v>287.02</v>
      </c>
      <c r="H44" s="24"/>
      <c r="I44" s="24">
        <f t="shared" si="9"/>
        <v>345.14</v>
      </c>
      <c r="J44" s="24">
        <f t="shared" si="10"/>
        <v>192588.12</v>
      </c>
      <c r="M44" s="2"/>
    </row>
    <row r="45" spans="1:13" s="18" customFormat="1" ht="49.5" customHeight="1" x14ac:dyDescent="0.25">
      <c r="A45" s="47">
        <f t="shared" si="0"/>
        <v>34</v>
      </c>
      <c r="B45" s="19" t="s">
        <v>20</v>
      </c>
      <c r="C45" s="20" t="str">
        <f>'[2]MVM 100-150-250-400W'!B24</f>
        <v>IP 49.25.0421</v>
      </c>
      <c r="D45" s="21" t="s">
        <v>61</v>
      </c>
      <c r="E45" s="22">
        <v>123</v>
      </c>
      <c r="F45" s="20" t="s">
        <v>13</v>
      </c>
      <c r="G45" s="23">
        <f>'[2]MVM 100-150-250-400W'!F24</f>
        <v>65</v>
      </c>
      <c r="H45" s="24"/>
      <c r="I45" s="24">
        <f t="shared" si="9"/>
        <v>78.16</v>
      </c>
      <c r="J45" s="24">
        <f t="shared" si="10"/>
        <v>9613.68</v>
      </c>
      <c r="M45" s="2"/>
    </row>
    <row r="46" spans="1:13" s="18" customFormat="1" ht="57" customHeight="1" x14ac:dyDescent="0.25">
      <c r="A46" s="47">
        <f t="shared" si="0"/>
        <v>35</v>
      </c>
      <c r="B46" s="19" t="s">
        <v>20</v>
      </c>
      <c r="C46" s="20" t="str">
        <f>'[2]MVM 100-150-250-400W'!B31</f>
        <v>IP 49.25.0424</v>
      </c>
      <c r="D46" s="21" t="s">
        <v>62</v>
      </c>
      <c r="E46" s="22">
        <v>129</v>
      </c>
      <c r="F46" s="20" t="s">
        <v>13</v>
      </c>
      <c r="G46" s="23">
        <f>'[2]MVM 100-150-250-400W'!F31</f>
        <v>69</v>
      </c>
      <c r="H46" s="24"/>
      <c r="I46" s="24">
        <f t="shared" si="9"/>
        <v>82.97</v>
      </c>
      <c r="J46" s="24">
        <f t="shared" si="10"/>
        <v>10703.13</v>
      </c>
      <c r="M46" s="2"/>
    </row>
    <row r="47" spans="1:13" s="18" customFormat="1" ht="22.5" customHeight="1" x14ac:dyDescent="0.25">
      <c r="A47" s="47">
        <f t="shared" si="0"/>
        <v>36</v>
      </c>
      <c r="B47" s="19" t="s">
        <v>18</v>
      </c>
      <c r="C47" s="20" t="str">
        <f>'[2]CABOS - DES'!B10</f>
        <v>IP 14.30.0062-1</v>
      </c>
      <c r="D47" s="21" t="s">
        <v>63</v>
      </c>
      <c r="E47" s="22">
        <v>82704</v>
      </c>
      <c r="F47" s="20" t="s">
        <v>22</v>
      </c>
      <c r="G47" s="23">
        <f>'[2]CABOS - DES'!F10</f>
        <v>2.82</v>
      </c>
      <c r="H47" s="24"/>
      <c r="I47" s="24">
        <f t="shared" si="9"/>
        <v>3.39</v>
      </c>
      <c r="J47" s="24">
        <f t="shared" si="10"/>
        <v>280366.56</v>
      </c>
      <c r="M47" s="2"/>
    </row>
    <row r="48" spans="1:13" s="18" customFormat="1" ht="42.75" customHeight="1" x14ac:dyDescent="0.25">
      <c r="A48" s="47">
        <f t="shared" si="0"/>
        <v>37</v>
      </c>
      <c r="B48" s="19" t="s">
        <v>18</v>
      </c>
      <c r="C48" s="29" t="str">
        <f>'[2]CABOS - DES'!B39</f>
        <v>IP 14.43.0200-1</v>
      </c>
      <c r="D48" s="21" t="s">
        <v>64</v>
      </c>
      <c r="E48" s="22">
        <v>71996</v>
      </c>
      <c r="F48" s="20" t="s">
        <v>22</v>
      </c>
      <c r="G48" s="23">
        <f>'[2]CABOS - DES'!F39</f>
        <v>2.8899999999999997</v>
      </c>
      <c r="H48" s="24"/>
      <c r="I48" s="24">
        <f t="shared" si="9"/>
        <v>3.47</v>
      </c>
      <c r="J48" s="24">
        <f t="shared" si="10"/>
        <v>249826.12</v>
      </c>
      <c r="M48" s="2"/>
    </row>
    <row r="49" spans="1:13" s="18" customFormat="1" ht="39.75" customHeight="1" x14ac:dyDescent="0.25">
      <c r="A49" s="47">
        <f t="shared" si="0"/>
        <v>38</v>
      </c>
      <c r="B49" s="19" t="s">
        <v>18</v>
      </c>
      <c r="C49" s="34" t="str">
        <f>'[2]CABOS - DES'!B64</f>
        <v xml:space="preserve">IP 14.05.0150-1         </v>
      </c>
      <c r="D49" s="21" t="s">
        <v>65</v>
      </c>
      <c r="E49" s="22">
        <v>2181</v>
      </c>
      <c r="F49" s="20" t="s">
        <v>66</v>
      </c>
      <c r="G49" s="23">
        <f>'[2]CABOS - DES'!F64</f>
        <v>81.573700000000002</v>
      </c>
      <c r="H49" s="24"/>
      <c r="I49" s="24">
        <f t="shared" si="9"/>
        <v>98.09</v>
      </c>
      <c r="J49" s="24">
        <f t="shared" si="10"/>
        <v>213934.29</v>
      </c>
      <c r="M49" s="2"/>
    </row>
    <row r="50" spans="1:13" s="18" customFormat="1" ht="60.75" customHeight="1" x14ac:dyDescent="0.25">
      <c r="A50" s="47">
        <f t="shared" si="0"/>
        <v>39</v>
      </c>
      <c r="B50" s="19" t="s">
        <v>18</v>
      </c>
      <c r="C50" s="21" t="s">
        <v>67</v>
      </c>
      <c r="D50" s="21" t="s">
        <v>68</v>
      </c>
      <c r="E50" s="22">
        <v>3741</v>
      </c>
      <c r="F50" s="20" t="s">
        <v>13</v>
      </c>
      <c r="G50" s="23">
        <v>6.72</v>
      </c>
      <c r="H50" s="35"/>
      <c r="I50" s="35">
        <f t="shared" si="9"/>
        <v>8.08</v>
      </c>
      <c r="J50" s="35">
        <f>TRUNC(E50*I50,2)</f>
        <v>30227.279999999999</v>
      </c>
      <c r="M50" s="2"/>
    </row>
    <row r="51" spans="1:13" s="18" customFormat="1" ht="63" customHeight="1" x14ac:dyDescent="0.25">
      <c r="A51" s="47">
        <f t="shared" si="0"/>
        <v>40</v>
      </c>
      <c r="B51" s="19" t="s">
        <v>18</v>
      </c>
      <c r="C51" s="21" t="s">
        <v>69</v>
      </c>
      <c r="D51" s="21" t="s">
        <v>70</v>
      </c>
      <c r="E51" s="22">
        <v>3741</v>
      </c>
      <c r="F51" s="20" t="s">
        <v>13</v>
      </c>
      <c r="G51" s="23">
        <v>7.01</v>
      </c>
      <c r="H51" s="35"/>
      <c r="I51" s="35">
        <f t="shared" si="9"/>
        <v>8.42</v>
      </c>
      <c r="J51" s="35">
        <f>TRUNC(E51*I51,2)</f>
        <v>31499.22</v>
      </c>
      <c r="M51" s="2"/>
    </row>
    <row r="52" spans="1:13" s="18" customFormat="1" ht="122.25" customHeight="1" x14ac:dyDescent="0.25">
      <c r="A52" s="47">
        <f t="shared" si="0"/>
        <v>41</v>
      </c>
      <c r="B52" s="19" t="s">
        <v>20</v>
      </c>
      <c r="C52" s="29" t="str">
        <f>'[2]CONECTORES E RELÊ- DES'!B10</f>
        <v>IP 09.30.0555</v>
      </c>
      <c r="D52" s="21" t="s">
        <v>71</v>
      </c>
      <c r="E52" s="22">
        <v>52038</v>
      </c>
      <c r="F52" s="20" t="s">
        <v>13</v>
      </c>
      <c r="G52" s="23">
        <f>'[2]CONECTORES E RELÊ- DES'!F10</f>
        <v>14.1</v>
      </c>
      <c r="H52" s="24"/>
      <c r="I52" s="24">
        <f t="shared" si="9"/>
        <v>16.95</v>
      </c>
      <c r="J52" s="24">
        <f t="shared" si="10"/>
        <v>882044.1</v>
      </c>
      <c r="M52" s="2"/>
    </row>
    <row r="53" spans="1:13" s="18" customFormat="1" ht="88.5" customHeight="1" thickBot="1" x14ac:dyDescent="0.3">
      <c r="A53" s="48">
        <f t="shared" si="0"/>
        <v>42</v>
      </c>
      <c r="B53" s="49" t="s">
        <v>20</v>
      </c>
      <c r="C53" s="36" t="str">
        <f>'[2]CONECTORES E RELÊ- DES'!B24</f>
        <v>IP 44.05.0275</v>
      </c>
      <c r="D53" s="37" t="s">
        <v>72</v>
      </c>
      <c r="E53" s="38">
        <v>17346</v>
      </c>
      <c r="F53" s="36" t="s">
        <v>13</v>
      </c>
      <c r="G53" s="39">
        <f>'[2]CONECTORES E RELÊ- DES'!F24</f>
        <v>28.18</v>
      </c>
      <c r="H53" s="35"/>
      <c r="I53" s="35">
        <f t="shared" si="9"/>
        <v>33.880000000000003</v>
      </c>
      <c r="J53" s="35">
        <f t="shared" si="10"/>
        <v>587682.48</v>
      </c>
      <c r="M53" s="2"/>
    </row>
    <row r="54" spans="1:13" ht="31.5" customHeight="1" thickBot="1" x14ac:dyDescent="0.25">
      <c r="B54" s="68" t="s">
        <v>73</v>
      </c>
      <c r="C54" s="69"/>
      <c r="D54" s="69"/>
      <c r="E54" s="69"/>
      <c r="F54" s="69"/>
      <c r="G54" s="69"/>
      <c r="H54" s="69"/>
      <c r="I54" s="69"/>
      <c r="J54" s="40">
        <f>SUM(J12:J53)</f>
        <v>35381538.089999996</v>
      </c>
    </row>
  </sheetData>
  <mergeCells count="13">
    <mergeCell ref="H7:J9"/>
    <mergeCell ref="B54:I54"/>
    <mergeCell ref="B11:C11"/>
    <mergeCell ref="A1:J1"/>
    <mergeCell ref="A2:B6"/>
    <mergeCell ref="A7:F9"/>
    <mergeCell ref="A10:J10"/>
    <mergeCell ref="C2:C4"/>
    <mergeCell ref="D2:J2"/>
    <mergeCell ref="D3:J3"/>
    <mergeCell ref="D4:J4"/>
    <mergeCell ref="D5:J5"/>
    <mergeCell ref="D6:J6"/>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409575</xdr:colOff>
                <xdr:row>1</xdr:row>
                <xdr:rowOff>95250</xdr:rowOff>
              </from>
              <to>
                <xdr:col>1</xdr:col>
                <xdr:colOff>742950</xdr:colOff>
                <xdr:row>5</xdr:row>
                <xdr:rowOff>171450</xdr:rowOff>
              </to>
            </anchor>
          </objectPr>
        </oleObject>
      </mc:Choice>
      <mc:Fallback>
        <oleObject progId="Word.Picture.8"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6A12-E993-4202-9274-CAD0B0C70888}">
  <dimension ref="A1:M54"/>
  <sheetViews>
    <sheetView tabSelected="1" view="pageBreakPreview" zoomScale="60" zoomScaleNormal="75" workbookViewId="0">
      <selection activeCell="D41" sqref="D41"/>
    </sheetView>
  </sheetViews>
  <sheetFormatPr defaultRowHeight="15.75" x14ac:dyDescent="0.2"/>
  <cols>
    <col min="1" max="1" width="9.140625" style="46"/>
    <col min="2" max="2" width="21" style="41" customWidth="1"/>
    <col min="3" max="3" width="23.5703125" style="42" customWidth="1"/>
    <col min="4" max="4" width="121.28515625" style="43" customWidth="1"/>
    <col min="5" max="6" width="17.5703125" style="1" customWidth="1"/>
    <col min="7" max="7" width="21.85546875" style="44" customWidth="1"/>
    <col min="8" max="8" width="18.7109375" style="1" customWidth="1"/>
    <col min="9" max="9" width="23.140625" style="1" customWidth="1"/>
    <col min="10" max="10" width="22.28515625" style="1" customWidth="1"/>
    <col min="11" max="11" width="22.42578125" style="1" customWidth="1"/>
    <col min="12" max="12" width="9.140625" style="1"/>
    <col min="13" max="13" width="9.140625" style="2"/>
    <col min="14" max="16384" width="9.140625" style="1"/>
  </cols>
  <sheetData>
    <row r="1" spans="1:13" ht="15.75" customHeight="1" thickBot="1" x14ac:dyDescent="0.25">
      <c r="A1" s="71"/>
      <c r="B1" s="71"/>
      <c r="C1" s="71"/>
      <c r="D1" s="71"/>
      <c r="E1" s="71"/>
      <c r="F1" s="71"/>
      <c r="G1" s="71"/>
      <c r="H1" s="71"/>
      <c r="I1" s="71"/>
      <c r="J1" s="72"/>
    </row>
    <row r="2" spans="1:13" s="3" customFormat="1" ht="15.75" customHeight="1" thickBot="1" x14ac:dyDescent="0.25">
      <c r="A2" s="71"/>
      <c r="B2" s="72"/>
      <c r="C2" s="77" t="s">
        <v>0</v>
      </c>
      <c r="D2" s="78" t="s">
        <v>1</v>
      </c>
      <c r="E2" s="78"/>
      <c r="F2" s="78"/>
      <c r="G2" s="78"/>
      <c r="H2" s="78"/>
      <c r="I2" s="78"/>
      <c r="J2" s="78"/>
    </row>
    <row r="3" spans="1:13" s="3" customFormat="1" ht="18.75" customHeight="1" thickBot="1" x14ac:dyDescent="0.25">
      <c r="A3" s="71"/>
      <c r="B3" s="72"/>
      <c r="C3" s="77"/>
      <c r="D3" s="78" t="s">
        <v>2</v>
      </c>
      <c r="E3" s="78"/>
      <c r="F3" s="78"/>
      <c r="G3" s="78"/>
      <c r="H3" s="78"/>
      <c r="I3" s="78"/>
      <c r="J3" s="78"/>
    </row>
    <row r="4" spans="1:13" s="3" customFormat="1" ht="15.75" customHeight="1" thickBot="1" x14ac:dyDescent="0.25">
      <c r="A4" s="71"/>
      <c r="B4" s="72"/>
      <c r="C4" s="77"/>
      <c r="D4" s="78" t="s">
        <v>3</v>
      </c>
      <c r="E4" s="78"/>
      <c r="F4" s="78"/>
      <c r="G4" s="78"/>
      <c r="H4" s="78"/>
      <c r="I4" s="78"/>
      <c r="J4" s="78"/>
    </row>
    <row r="5" spans="1:13" s="3" customFormat="1" ht="21" customHeight="1" thickBot="1" x14ac:dyDescent="0.25">
      <c r="A5" s="71"/>
      <c r="B5" s="72"/>
      <c r="C5" s="4" t="s">
        <v>4</v>
      </c>
      <c r="D5" s="78" t="s">
        <v>5</v>
      </c>
      <c r="E5" s="78"/>
      <c r="F5" s="78"/>
      <c r="G5" s="78"/>
      <c r="H5" s="78"/>
      <c r="I5" s="78"/>
      <c r="J5" s="78"/>
    </row>
    <row r="6" spans="1:13" s="3" customFormat="1" ht="33" customHeight="1" thickBot="1" x14ac:dyDescent="0.25">
      <c r="A6" s="71"/>
      <c r="B6" s="72"/>
      <c r="C6" s="53" t="s">
        <v>6</v>
      </c>
      <c r="D6" s="78" t="s">
        <v>7</v>
      </c>
      <c r="E6" s="78"/>
      <c r="F6" s="78"/>
      <c r="G6" s="78"/>
      <c r="H6" s="78"/>
      <c r="I6" s="78"/>
      <c r="J6" s="78"/>
    </row>
    <row r="7" spans="1:13" s="6" customFormat="1" ht="18.75" customHeight="1" thickBot="1" x14ac:dyDescent="0.25">
      <c r="A7" s="73"/>
      <c r="B7" s="73"/>
      <c r="C7" s="73"/>
      <c r="D7" s="73"/>
      <c r="E7" s="73"/>
      <c r="F7" s="73"/>
      <c r="G7" s="50" t="s">
        <v>8</v>
      </c>
      <c r="H7" s="62"/>
      <c r="I7" s="63"/>
      <c r="J7" s="64"/>
    </row>
    <row r="8" spans="1:13" s="8" customFormat="1" ht="15" customHeight="1" thickBot="1" x14ac:dyDescent="0.25">
      <c r="A8" s="73"/>
      <c r="B8" s="73"/>
      <c r="C8" s="73"/>
      <c r="D8" s="73"/>
      <c r="E8" s="73"/>
      <c r="F8" s="73"/>
      <c r="G8" s="51" t="s">
        <v>9</v>
      </c>
      <c r="H8" s="65"/>
      <c r="I8" s="66"/>
      <c r="J8" s="67"/>
      <c r="K8" s="7"/>
      <c r="L8" s="7"/>
    </row>
    <row r="9" spans="1:13" s="8" customFormat="1" ht="15.75" customHeight="1" thickBot="1" x14ac:dyDescent="0.25">
      <c r="A9" s="73"/>
      <c r="B9" s="73"/>
      <c r="C9" s="73"/>
      <c r="D9" s="73"/>
      <c r="E9" s="73"/>
      <c r="F9" s="73"/>
      <c r="G9" s="9"/>
      <c r="H9" s="66"/>
      <c r="I9" s="66"/>
      <c r="J9" s="67"/>
      <c r="K9" s="7"/>
      <c r="L9" s="7"/>
    </row>
    <row r="10" spans="1:13" s="10" customFormat="1" ht="18.75" customHeight="1" thickBot="1" x14ac:dyDescent="0.25">
      <c r="A10" s="74" t="s">
        <v>75</v>
      </c>
      <c r="B10" s="75"/>
      <c r="C10" s="75"/>
      <c r="D10" s="75"/>
      <c r="E10" s="75"/>
      <c r="F10" s="75"/>
      <c r="G10" s="75"/>
      <c r="H10" s="75"/>
      <c r="I10" s="75"/>
      <c r="J10" s="76"/>
      <c r="M10" s="11"/>
    </row>
    <row r="11" spans="1:13" s="16" customFormat="1" ht="66.75" customHeight="1" thickBot="1" x14ac:dyDescent="0.3">
      <c r="A11" s="45" t="s">
        <v>74</v>
      </c>
      <c r="B11" s="70" t="s">
        <v>10</v>
      </c>
      <c r="C11" s="70"/>
      <c r="D11" s="52" t="s">
        <v>11</v>
      </c>
      <c r="E11" s="13" t="s">
        <v>12</v>
      </c>
      <c r="F11" s="13" t="s">
        <v>13</v>
      </c>
      <c r="G11" s="14" t="s">
        <v>14</v>
      </c>
      <c r="H11" s="13" t="s">
        <v>78</v>
      </c>
      <c r="I11" s="13" t="s">
        <v>79</v>
      </c>
      <c r="J11" s="13" t="s">
        <v>17</v>
      </c>
      <c r="K11" s="15"/>
      <c r="M11" s="17"/>
    </row>
    <row r="12" spans="1:13" ht="21" customHeight="1" x14ac:dyDescent="0.2">
      <c r="A12" s="54">
        <v>1</v>
      </c>
      <c r="B12" s="55" t="s">
        <v>18</v>
      </c>
      <c r="C12" s="56" t="str">
        <f>'[2]ADM - PLAQUETA - DES'!B10</f>
        <v>01-090-070-6</v>
      </c>
      <c r="D12" s="57" t="s">
        <v>77</v>
      </c>
      <c r="E12" s="58">
        <v>100</v>
      </c>
      <c r="F12" s="59" t="s">
        <v>76</v>
      </c>
      <c r="G12" s="60">
        <v>5888.94</v>
      </c>
      <c r="H12" s="61">
        <f>TRUNC(G12*1.2572,2)</f>
        <v>7403.57</v>
      </c>
      <c r="I12" s="61"/>
      <c r="J12" s="61">
        <f>TRUNC(E12*H12,2)</f>
        <v>740357</v>
      </c>
      <c r="K12" s="15">
        <v>34186686.210000001</v>
      </c>
      <c r="L12" s="18"/>
    </row>
    <row r="13" spans="1:13" s="25" customFormat="1" ht="102" customHeight="1" x14ac:dyDescent="0.2">
      <c r="A13" s="47">
        <f>1+A12</f>
        <v>2</v>
      </c>
      <c r="B13" s="19" t="s">
        <v>18</v>
      </c>
      <c r="C13" s="20" t="str">
        <f>'[2]ADM - PLAQUETA - DES'!B31</f>
        <v>01.999.004-A</v>
      </c>
      <c r="D13" s="21" t="s">
        <v>19</v>
      </c>
      <c r="E13" s="22">
        <v>17353</v>
      </c>
      <c r="F13" s="20" t="s">
        <v>13</v>
      </c>
      <c r="G13" s="23">
        <f>'[2]ADM - PLAQUETA - DES'!F31</f>
        <v>10.299999999999999</v>
      </c>
      <c r="H13" s="24"/>
      <c r="I13" s="24">
        <f>TRUNC(G13*1.1873,2)</f>
        <v>12.22</v>
      </c>
      <c r="J13" s="24">
        <f>TRUNC(E13*I13,2)</f>
        <v>212053.66</v>
      </c>
      <c r="L13" s="26"/>
      <c r="M13" s="26"/>
    </row>
    <row r="14" spans="1:13" s="25" customFormat="1" ht="27" customHeight="1" x14ac:dyDescent="0.2">
      <c r="A14" s="47">
        <f t="shared" ref="A14:A53" si="0">1+A13</f>
        <v>3</v>
      </c>
      <c r="B14" s="19" t="s">
        <v>20</v>
      </c>
      <c r="C14" s="27" t="str">
        <f>'[2]POSTE - PREPARAÇÃO - DES'!B10</f>
        <v>SE 04.05.0100</v>
      </c>
      <c r="D14" s="21" t="s">
        <v>21</v>
      </c>
      <c r="E14" s="22">
        <v>2846</v>
      </c>
      <c r="F14" s="20" t="s">
        <v>22</v>
      </c>
      <c r="G14" s="23">
        <f>'[2]POSTE - PREPARAÇÃO - DES'!F10</f>
        <v>24.32</v>
      </c>
      <c r="H14" s="24">
        <f>TRUNC(G14*1.2572,2)</f>
        <v>30.57</v>
      </c>
      <c r="I14" s="24"/>
      <c r="J14" s="24">
        <f>TRUNC(E14*H14,2)</f>
        <v>87002.22</v>
      </c>
      <c r="L14" s="26"/>
      <c r="M14" s="26"/>
    </row>
    <row r="15" spans="1:13" s="25" customFormat="1" ht="43.5" customHeight="1" x14ac:dyDescent="0.2">
      <c r="A15" s="47">
        <f t="shared" si="0"/>
        <v>4</v>
      </c>
      <c r="B15" s="19" t="s">
        <v>20</v>
      </c>
      <c r="C15" s="20" t="str">
        <f>'[2]POSTE - PREPARAÇÃO - DES'!B21</f>
        <v>SE 19.05.0200</v>
      </c>
      <c r="D15" s="21" t="s">
        <v>23</v>
      </c>
      <c r="E15" s="20">
        <v>512.28</v>
      </c>
      <c r="F15" s="20" t="s">
        <v>24</v>
      </c>
      <c r="G15" s="23">
        <f>'[2]POSTE - PREPARAÇÃO - DES'!F21</f>
        <v>7.78</v>
      </c>
      <c r="H15" s="24">
        <f>TRUNC(G15*1.2572,2)</f>
        <v>9.7799999999999994</v>
      </c>
      <c r="I15" s="24"/>
      <c r="J15" s="24">
        <f>TRUNC(E15*H15,2)</f>
        <v>5010.09</v>
      </c>
      <c r="L15" s="26"/>
      <c r="M15" s="26"/>
    </row>
    <row r="16" spans="1:13" s="18" customFormat="1" ht="76.5" customHeight="1" x14ac:dyDescent="0.25">
      <c r="A16" s="47">
        <f t="shared" si="0"/>
        <v>5</v>
      </c>
      <c r="B16" s="19" t="s">
        <v>20</v>
      </c>
      <c r="C16" s="20" t="str">
        <f>'[2]CANTEIRO - DES'!B10</f>
        <v>AD 19.25.0210</v>
      </c>
      <c r="D16" s="21" t="s">
        <v>25</v>
      </c>
      <c r="E16" s="22">
        <v>240</v>
      </c>
      <c r="F16" s="20" t="s">
        <v>13</v>
      </c>
      <c r="G16" s="23">
        <f>'[2]CANTEIRO - DES'!F10</f>
        <v>576</v>
      </c>
      <c r="H16" s="24"/>
      <c r="I16" s="24">
        <f>TRUNC(G16*1.1873,2)</f>
        <v>683.88</v>
      </c>
      <c r="J16" s="24">
        <f>TRUNC(E16*I16,2)</f>
        <v>164131.20000000001</v>
      </c>
      <c r="K16" s="28"/>
      <c r="M16" s="2"/>
    </row>
    <row r="17" spans="1:13" s="2" customFormat="1" ht="92.25" customHeight="1" x14ac:dyDescent="0.25">
      <c r="A17" s="47">
        <f t="shared" si="0"/>
        <v>6</v>
      </c>
      <c r="B17" s="19" t="s">
        <v>20</v>
      </c>
      <c r="C17" s="20" t="str">
        <f>'[2]CANTEIRO - DES'!B18</f>
        <v>AD 24.05.0250</v>
      </c>
      <c r="D17" s="21" t="s">
        <v>26</v>
      </c>
      <c r="E17" s="22">
        <v>480</v>
      </c>
      <c r="F17" s="20" t="s">
        <v>27</v>
      </c>
      <c r="G17" s="23">
        <f>'[2]CANTEIRO - DES'!F18</f>
        <v>48</v>
      </c>
      <c r="H17" s="24"/>
      <c r="I17" s="24">
        <f>TRUNC(G17*1.1873,2)</f>
        <v>56.99</v>
      </c>
      <c r="J17" s="24">
        <f>TRUNC(E17*I17,2)</f>
        <v>27355.200000000001</v>
      </c>
    </row>
    <row r="18" spans="1:13" s="2" customFormat="1" ht="86.25" customHeight="1" x14ac:dyDescent="0.25">
      <c r="A18" s="47">
        <f t="shared" si="0"/>
        <v>7</v>
      </c>
      <c r="B18" s="19" t="s">
        <v>20</v>
      </c>
      <c r="C18" s="29" t="str">
        <f>'[2]TRANSPORTE -DES'!B10</f>
        <v>TC 04.05.0100</v>
      </c>
      <c r="D18" s="21" t="s">
        <v>28</v>
      </c>
      <c r="E18" s="22">
        <v>6630.72</v>
      </c>
      <c r="F18" s="20" t="s">
        <v>29</v>
      </c>
      <c r="G18" s="23">
        <f>'[2]TRANSPORTE -DES'!F10</f>
        <v>0.86</v>
      </c>
      <c r="H18" s="24"/>
      <c r="I18" s="24">
        <f>TRUNC(G18*1.1873,2)</f>
        <v>1.02</v>
      </c>
      <c r="J18" s="24">
        <f>TRUNC(E18*I18,2)</f>
        <v>6763.33</v>
      </c>
    </row>
    <row r="19" spans="1:13" s="2" customFormat="1" ht="52.5" customHeight="1" thickBot="1" x14ac:dyDescent="0.3">
      <c r="A19" s="47">
        <f t="shared" si="0"/>
        <v>8</v>
      </c>
      <c r="B19" s="19" t="s">
        <v>30</v>
      </c>
      <c r="C19" s="29" t="str">
        <f>'[2]TRANSPORTE -DES'!B26</f>
        <v>04.007.0050-A</v>
      </c>
      <c r="D19" s="21" t="s">
        <v>31</v>
      </c>
      <c r="E19" s="20">
        <v>165.77</v>
      </c>
      <c r="F19" s="20" t="s">
        <v>32</v>
      </c>
      <c r="G19" s="23">
        <f>'[2]TRANSPORTE -DES'!F26</f>
        <v>74.989999999999995</v>
      </c>
      <c r="H19" s="24">
        <f t="shared" ref="H19:H24" si="1">TRUNC(G19*1.2572,2)</f>
        <v>94.27</v>
      </c>
      <c r="I19" s="24"/>
      <c r="J19" s="24">
        <f t="shared" ref="J19:J24" si="2">TRUNC(E19*H19,2)</f>
        <v>15627.13</v>
      </c>
    </row>
    <row r="20" spans="1:13" s="2" customFormat="1" ht="37.5" customHeight="1" thickBot="1" x14ac:dyDescent="0.3">
      <c r="A20" s="47">
        <f t="shared" si="0"/>
        <v>9</v>
      </c>
      <c r="B20" s="19" t="s">
        <v>20</v>
      </c>
      <c r="C20" s="29" t="s">
        <v>33</v>
      </c>
      <c r="D20" s="21" t="s">
        <v>34</v>
      </c>
      <c r="E20" s="22">
        <v>7838.91</v>
      </c>
      <c r="F20" s="30" t="s">
        <v>35</v>
      </c>
      <c r="G20" s="23">
        <f>'[2]TRANSPORTE -DES'!F41</f>
        <v>19.46</v>
      </c>
      <c r="H20" s="24">
        <f t="shared" si="1"/>
        <v>24.46</v>
      </c>
      <c r="I20" s="24"/>
      <c r="J20" s="24">
        <f t="shared" si="2"/>
        <v>191739.73</v>
      </c>
    </row>
    <row r="21" spans="1:13" s="2" customFormat="1" ht="126" customHeight="1" x14ac:dyDescent="0.25">
      <c r="A21" s="47">
        <f t="shared" si="0"/>
        <v>10</v>
      </c>
      <c r="B21" s="19" t="s">
        <v>20</v>
      </c>
      <c r="C21" s="20" t="str">
        <f>'[2]TRANSPORTE -DES'!B51</f>
        <v>EQ 04.05.0370</v>
      </c>
      <c r="D21" s="21" t="s">
        <v>36</v>
      </c>
      <c r="E21" s="22">
        <v>48</v>
      </c>
      <c r="F21" s="20" t="s">
        <v>27</v>
      </c>
      <c r="G21" s="23">
        <f>'[2]TRANSPORTE -DES'!F51</f>
        <v>7597.86</v>
      </c>
      <c r="H21" s="24">
        <f t="shared" si="1"/>
        <v>9552.02</v>
      </c>
      <c r="I21" s="24"/>
      <c r="J21" s="24">
        <f t="shared" si="2"/>
        <v>458496.96</v>
      </c>
    </row>
    <row r="22" spans="1:13" s="2" customFormat="1" ht="37.5" customHeight="1" x14ac:dyDescent="0.25">
      <c r="A22" s="47">
        <f t="shared" si="0"/>
        <v>11</v>
      </c>
      <c r="B22" s="20" t="s">
        <v>18</v>
      </c>
      <c r="C22" s="19" t="str">
        <f>'[2]POSTES DUPLO T - DES'!B10</f>
        <v>IP 04.05.83397</v>
      </c>
      <c r="D22" s="21" t="s">
        <v>37</v>
      </c>
      <c r="E22" s="31">
        <v>103</v>
      </c>
      <c r="F22" s="20" t="s">
        <v>13</v>
      </c>
      <c r="G22" s="23">
        <f>'[2]POSTES DUPLO T - DES'!F10</f>
        <v>770.79299999999989</v>
      </c>
      <c r="H22" s="24">
        <f t="shared" si="1"/>
        <v>969.04</v>
      </c>
      <c r="I22" s="24"/>
      <c r="J22" s="24">
        <f t="shared" si="2"/>
        <v>99811.12</v>
      </c>
    </row>
    <row r="23" spans="1:13" s="18" customFormat="1" ht="39.75" customHeight="1" x14ac:dyDescent="0.25">
      <c r="A23" s="47">
        <f t="shared" si="0"/>
        <v>12</v>
      </c>
      <c r="B23" s="20" t="s">
        <v>18</v>
      </c>
      <c r="C23" s="27" t="str">
        <f>'[2]POSTE DE FIBRA -DES'!B10</f>
        <v>IP 04.05.83397</v>
      </c>
      <c r="D23" s="21" t="s">
        <v>38</v>
      </c>
      <c r="E23" s="22">
        <v>1320</v>
      </c>
      <c r="F23" s="20" t="s">
        <v>13</v>
      </c>
      <c r="G23" s="23">
        <f>'[2]POSTE DE FIBRA -DES'!F10</f>
        <v>1841.953</v>
      </c>
      <c r="H23" s="24">
        <f t="shared" si="1"/>
        <v>2315.6999999999998</v>
      </c>
      <c r="I23" s="24"/>
      <c r="J23" s="24">
        <f t="shared" si="2"/>
        <v>3056724</v>
      </c>
      <c r="M23" s="2"/>
    </row>
    <row r="24" spans="1:13" s="18" customFormat="1" ht="37.5" customHeight="1" x14ac:dyDescent="0.25">
      <c r="A24" s="47">
        <f t="shared" si="0"/>
        <v>13</v>
      </c>
      <c r="B24" s="19" t="s">
        <v>20</v>
      </c>
      <c r="C24" s="32" t="str">
        <f>'[2]ELETROFERRAGENS - DES'!B10</f>
        <v>IP 09.05.0050</v>
      </c>
      <c r="D24" s="33" t="s">
        <v>39</v>
      </c>
      <c r="E24" s="22">
        <v>1423</v>
      </c>
      <c r="F24" s="20" t="s">
        <v>13</v>
      </c>
      <c r="G24" s="23">
        <f>'[2]ELETROFERRAGENS - DES'!F10</f>
        <v>11.07</v>
      </c>
      <c r="H24" s="24">
        <f t="shared" si="1"/>
        <v>13.91</v>
      </c>
      <c r="I24" s="24"/>
      <c r="J24" s="24">
        <f t="shared" si="2"/>
        <v>19793.93</v>
      </c>
      <c r="M24" s="2"/>
    </row>
    <row r="25" spans="1:13" s="18" customFormat="1" ht="31.5" customHeight="1" x14ac:dyDescent="0.25">
      <c r="A25" s="47">
        <f t="shared" si="0"/>
        <v>14</v>
      </c>
      <c r="B25" s="19" t="s">
        <v>20</v>
      </c>
      <c r="C25" s="32" t="str">
        <f>'[2]ELETROFERRAGENS - DES'!B19</f>
        <v>IP 14.15.0050</v>
      </c>
      <c r="D25" s="33" t="s">
        <v>40</v>
      </c>
      <c r="E25" s="22">
        <v>1423</v>
      </c>
      <c r="F25" s="20" t="s">
        <v>13</v>
      </c>
      <c r="G25" s="23">
        <f>'[2]ELETROFERRAGENS - DES'!F19</f>
        <v>3.34</v>
      </c>
      <c r="H25" s="24"/>
      <c r="I25" s="24">
        <f t="shared" ref="I25:I34" si="3">TRUNC(G25*1.1873,2)</f>
        <v>3.96</v>
      </c>
      <c r="J25" s="24">
        <f t="shared" ref="J25:J34" si="4">TRUNC(E25*I25,2)</f>
        <v>5635.08</v>
      </c>
      <c r="M25" s="2"/>
    </row>
    <row r="26" spans="1:13" s="18" customFormat="1" ht="33.75" customHeight="1" x14ac:dyDescent="0.25">
      <c r="A26" s="47">
        <f t="shared" si="0"/>
        <v>15</v>
      </c>
      <c r="B26" s="19" t="s">
        <v>18</v>
      </c>
      <c r="C26" s="20" t="str">
        <f>'[2]ELETROFERRAGENS - DES'!B27</f>
        <v>09.25.0150-1</v>
      </c>
      <c r="D26" s="21" t="s">
        <v>41</v>
      </c>
      <c r="E26" s="22">
        <v>2846</v>
      </c>
      <c r="F26" s="20" t="s">
        <v>13</v>
      </c>
      <c r="G26" s="23">
        <f>'[2]ELETROFERRAGENS - DES'!F27</f>
        <v>3.71</v>
      </c>
      <c r="H26" s="24"/>
      <c r="I26" s="24">
        <f t="shared" si="3"/>
        <v>4.4000000000000004</v>
      </c>
      <c r="J26" s="24">
        <f t="shared" si="4"/>
        <v>12522.4</v>
      </c>
      <c r="M26" s="2"/>
    </row>
    <row r="27" spans="1:13" s="18" customFormat="1" ht="36.75" customHeight="1" x14ac:dyDescent="0.25">
      <c r="A27" s="47">
        <f t="shared" si="0"/>
        <v>16</v>
      </c>
      <c r="B27" s="19" t="s">
        <v>42</v>
      </c>
      <c r="C27" s="34">
        <f>'[2]ELETROFERRAGENS - DES'!B60</f>
        <v>441</v>
      </c>
      <c r="D27" s="21" t="s">
        <v>43</v>
      </c>
      <c r="E27" s="22">
        <v>24838</v>
      </c>
      <c r="F27" s="20" t="s">
        <v>13</v>
      </c>
      <c r="G27" s="23" t="str">
        <f>'[2]ELETROFERRAGENS - DES'!F60</f>
        <v>6,07</v>
      </c>
      <c r="H27" s="24"/>
      <c r="I27" s="24">
        <f t="shared" si="3"/>
        <v>7.2</v>
      </c>
      <c r="J27" s="24">
        <f t="shared" si="4"/>
        <v>178833.6</v>
      </c>
      <c r="M27" s="2"/>
    </row>
    <row r="28" spans="1:13" s="18" customFormat="1" ht="39" customHeight="1" x14ac:dyDescent="0.25">
      <c r="A28" s="47">
        <f t="shared" si="0"/>
        <v>17</v>
      </c>
      <c r="B28" s="19" t="s">
        <v>42</v>
      </c>
      <c r="C28" s="34">
        <f>'[2]ELETROFERRAGENS - DES'!B67</f>
        <v>431</v>
      </c>
      <c r="D28" s="21" t="s">
        <v>44</v>
      </c>
      <c r="E28" s="22">
        <v>24838</v>
      </c>
      <c r="F28" s="20" t="s">
        <v>13</v>
      </c>
      <c r="G28" s="23" t="str">
        <f>'[2]ELETROFERRAGENS - DES'!F67</f>
        <v>7,33</v>
      </c>
      <c r="H28" s="24"/>
      <c r="I28" s="24">
        <f t="shared" si="3"/>
        <v>8.6999999999999993</v>
      </c>
      <c r="J28" s="24">
        <f t="shared" si="4"/>
        <v>216090.6</v>
      </c>
      <c r="M28" s="2"/>
    </row>
    <row r="29" spans="1:13" s="18" customFormat="1" ht="40.5" customHeight="1" x14ac:dyDescent="0.25">
      <c r="A29" s="47">
        <f t="shared" si="0"/>
        <v>18</v>
      </c>
      <c r="B29" s="19" t="s">
        <v>42</v>
      </c>
      <c r="C29" s="34">
        <f>'[2]ELETROFERRAGENS - DES'!B74</f>
        <v>432</v>
      </c>
      <c r="D29" s="21" t="s">
        <v>45</v>
      </c>
      <c r="E29" s="22">
        <v>24838</v>
      </c>
      <c r="F29" s="20" t="s">
        <v>13</v>
      </c>
      <c r="G29" s="23" t="str">
        <f>'[2]ELETROFERRAGENS - DES'!F74</f>
        <v>8,08</v>
      </c>
      <c r="H29" s="24"/>
      <c r="I29" s="24">
        <f t="shared" si="3"/>
        <v>9.59</v>
      </c>
      <c r="J29" s="24">
        <f t="shared" si="4"/>
        <v>238196.42</v>
      </c>
      <c r="M29" s="2"/>
    </row>
    <row r="30" spans="1:13" s="18" customFormat="1" ht="22.5" customHeight="1" x14ac:dyDescent="0.25">
      <c r="A30" s="47">
        <f t="shared" si="0"/>
        <v>19</v>
      </c>
      <c r="B30" s="19" t="s">
        <v>42</v>
      </c>
      <c r="C30" s="34">
        <f>'[2]ELETROFERRAGENS - DES'!B82</f>
        <v>4337</v>
      </c>
      <c r="D30" s="21" t="s">
        <v>46</v>
      </c>
      <c r="E30" s="22">
        <v>24838</v>
      </c>
      <c r="F30" s="20" t="s">
        <v>13</v>
      </c>
      <c r="G30" s="23" t="str">
        <f>'[2]ELETROFERRAGENS - DES'!F82</f>
        <v>1,77</v>
      </c>
      <c r="H30" s="24"/>
      <c r="I30" s="24">
        <f t="shared" si="3"/>
        <v>2.1</v>
      </c>
      <c r="J30" s="24">
        <f t="shared" si="4"/>
        <v>52159.8</v>
      </c>
      <c r="M30" s="2"/>
    </row>
    <row r="31" spans="1:13" ht="41.25" customHeight="1" x14ac:dyDescent="0.2">
      <c r="A31" s="47">
        <f t="shared" si="0"/>
        <v>20</v>
      </c>
      <c r="B31" s="19" t="s">
        <v>42</v>
      </c>
      <c r="C31" s="34">
        <v>379</v>
      </c>
      <c r="D31" s="21" t="s">
        <v>47</v>
      </c>
      <c r="E31" s="22">
        <v>49676</v>
      </c>
      <c r="F31" s="20" t="s">
        <v>13</v>
      </c>
      <c r="G31" s="24" t="str">
        <f>'[2]ELETROFERRAGENS - DES'!F90</f>
        <v>0,73</v>
      </c>
      <c r="H31" s="24"/>
      <c r="I31" s="24">
        <f t="shared" si="3"/>
        <v>0.86</v>
      </c>
      <c r="J31" s="24">
        <f t="shared" si="4"/>
        <v>42721.36</v>
      </c>
    </row>
    <row r="32" spans="1:13" s="18" customFormat="1" ht="67.5" customHeight="1" x14ac:dyDescent="0.25">
      <c r="A32" s="47">
        <f t="shared" si="0"/>
        <v>21</v>
      </c>
      <c r="B32" s="19" t="s">
        <v>18</v>
      </c>
      <c r="C32" s="20" t="str">
        <f>'[2]BRAÇO - DES'!B10</f>
        <v>IP 04.50.0057-1</v>
      </c>
      <c r="D32" s="21" t="s">
        <v>48</v>
      </c>
      <c r="E32" s="22">
        <v>6385</v>
      </c>
      <c r="F32" s="20" t="s">
        <v>13</v>
      </c>
      <c r="G32" s="24">
        <f>'[2]BRAÇO - DES'!F10</f>
        <v>95.32</v>
      </c>
      <c r="H32" s="24"/>
      <c r="I32" s="24">
        <f t="shared" si="3"/>
        <v>113.17</v>
      </c>
      <c r="J32" s="24">
        <f t="shared" si="4"/>
        <v>722590.45</v>
      </c>
      <c r="M32" s="2"/>
    </row>
    <row r="33" spans="1:13" s="18" customFormat="1" ht="69.75" customHeight="1" x14ac:dyDescent="0.25">
      <c r="A33" s="47">
        <f t="shared" si="0"/>
        <v>22</v>
      </c>
      <c r="B33" s="19" t="s">
        <v>20</v>
      </c>
      <c r="C33" s="20" t="str">
        <f>'[2]BRAÇO - DES'!B31</f>
        <v>IP 04.50.0556</v>
      </c>
      <c r="D33" s="21" t="s">
        <v>49</v>
      </c>
      <c r="E33" s="22">
        <v>9406</v>
      </c>
      <c r="F33" s="20" t="s">
        <v>13</v>
      </c>
      <c r="G33" s="24">
        <f>'[2]BRAÇO - DES'!F31</f>
        <v>232.71</v>
      </c>
      <c r="H33" s="24"/>
      <c r="I33" s="24">
        <f t="shared" si="3"/>
        <v>276.29000000000002</v>
      </c>
      <c r="J33" s="24">
        <f t="shared" si="4"/>
        <v>2598783.7400000002</v>
      </c>
      <c r="M33" s="2"/>
    </row>
    <row r="34" spans="1:13" s="18" customFormat="1" ht="69" customHeight="1" x14ac:dyDescent="0.25">
      <c r="A34" s="47">
        <f t="shared" si="0"/>
        <v>23</v>
      </c>
      <c r="B34" s="19" t="s">
        <v>20</v>
      </c>
      <c r="C34" s="20" t="str">
        <f>'[2]BRAÇO - DES'!B40</f>
        <v>IP 04.50.0600</v>
      </c>
      <c r="D34" s="21" t="s">
        <v>50</v>
      </c>
      <c r="E34" s="22">
        <v>1500</v>
      </c>
      <c r="F34" s="20" t="s">
        <v>13</v>
      </c>
      <c r="G34" s="24">
        <f>'[2]BRAÇO - DES'!F40</f>
        <v>286.97000000000003</v>
      </c>
      <c r="H34" s="24"/>
      <c r="I34" s="24">
        <f t="shared" si="3"/>
        <v>340.71</v>
      </c>
      <c r="J34" s="24">
        <f t="shared" si="4"/>
        <v>511065</v>
      </c>
      <c r="M34" s="2"/>
    </row>
    <row r="35" spans="1:13" s="18" customFormat="1" ht="48.75" customHeight="1" x14ac:dyDescent="0.25">
      <c r="A35" s="47">
        <f t="shared" si="0"/>
        <v>24</v>
      </c>
      <c r="B35" s="19" t="s">
        <v>18</v>
      </c>
      <c r="C35" s="20" t="str">
        <f>'[2]COL. LUM. - DES'!B62</f>
        <v>IP 04.55.0100-1</v>
      </c>
      <c r="D35" s="21" t="s">
        <v>51</v>
      </c>
      <c r="E35" s="22">
        <v>6385</v>
      </c>
      <c r="F35" s="20" t="s">
        <v>13</v>
      </c>
      <c r="G35" s="24">
        <f>'[2]COL. LUM. - DES'!F62</f>
        <v>71.349999999999994</v>
      </c>
      <c r="H35" s="24">
        <f>TRUNC(G35*1.2572,2)</f>
        <v>89.7</v>
      </c>
      <c r="I35" s="24"/>
      <c r="J35" s="24">
        <f>TRUNC(E35*H35,2)</f>
        <v>572734.5</v>
      </c>
      <c r="M35" s="2"/>
    </row>
    <row r="36" spans="1:13" s="18" customFormat="1" ht="54" customHeight="1" x14ac:dyDescent="0.25">
      <c r="A36" s="47">
        <f t="shared" si="0"/>
        <v>25</v>
      </c>
      <c r="B36" s="19" t="s">
        <v>18</v>
      </c>
      <c r="C36" s="20" t="str">
        <f>'[2]COL. LUM. - DES'!B87</f>
        <v>IP 04.55.0150-1</v>
      </c>
      <c r="D36" s="21" t="s">
        <v>52</v>
      </c>
      <c r="E36" s="22">
        <v>9406</v>
      </c>
      <c r="F36" s="20" t="s">
        <v>13</v>
      </c>
      <c r="G36" s="24">
        <f>'[2]COL. LUM. - DES'!F87</f>
        <v>142.69999999999999</v>
      </c>
      <c r="H36" s="24">
        <f>TRUNC(G36*1.2572,2)</f>
        <v>179.4</v>
      </c>
      <c r="I36" s="24"/>
      <c r="J36" s="24">
        <f>TRUNC(E36*H36,2)</f>
        <v>1687436.4</v>
      </c>
      <c r="M36" s="2"/>
    </row>
    <row r="37" spans="1:13" s="18" customFormat="1" ht="51" customHeight="1" x14ac:dyDescent="0.25">
      <c r="A37" s="47">
        <f t="shared" si="0"/>
        <v>26</v>
      </c>
      <c r="B37" s="19" t="s">
        <v>18</v>
      </c>
      <c r="C37" s="20" t="str">
        <f>'[2]COL. LUM. - DES'!B112</f>
        <v xml:space="preserve"> IP 04.55.0200-1</v>
      </c>
      <c r="D37" s="21" t="s">
        <v>53</v>
      </c>
      <c r="E37" s="22">
        <v>1500</v>
      </c>
      <c r="F37" s="20" t="s">
        <v>13</v>
      </c>
      <c r="G37" s="24">
        <f>'[2]COL. LUM. - DES'!F112</f>
        <v>142.69999999999999</v>
      </c>
      <c r="H37" s="24">
        <f>TRUNC(G37*1.2572,2)</f>
        <v>179.4</v>
      </c>
      <c r="I37" s="24"/>
      <c r="J37" s="24">
        <f>TRUNC(E37*H37,2)</f>
        <v>269100</v>
      </c>
      <c r="M37" s="2"/>
    </row>
    <row r="38" spans="1:13" s="18" customFormat="1" ht="156" customHeight="1" x14ac:dyDescent="0.25">
      <c r="A38" s="47">
        <f t="shared" si="0"/>
        <v>27</v>
      </c>
      <c r="B38" s="19" t="s">
        <v>18</v>
      </c>
      <c r="C38" s="20" t="str">
        <f>'[2]LUM VS70 - LED - DES'!B10</f>
        <v>IP 49.05.0999-1</v>
      </c>
      <c r="D38" s="21" t="s">
        <v>80</v>
      </c>
      <c r="E38" s="22">
        <v>6847</v>
      </c>
      <c r="F38" s="20" t="s">
        <v>13</v>
      </c>
      <c r="G38" s="23">
        <f>'[2]LUM VS70 - LED - DES'!F10</f>
        <v>714.75166666666655</v>
      </c>
      <c r="H38" s="24"/>
      <c r="I38" s="24">
        <f>TRUNC(G38*1.1873,2)</f>
        <v>848.62</v>
      </c>
      <c r="J38" s="24">
        <f>TRUNC(E38*I38,2)</f>
        <v>5810501.1399999997</v>
      </c>
      <c r="M38" s="2"/>
    </row>
    <row r="39" spans="1:13" s="18" customFormat="1" ht="160.5" customHeight="1" x14ac:dyDescent="0.25">
      <c r="A39" s="47">
        <f t="shared" si="0"/>
        <v>28</v>
      </c>
      <c r="B39" s="19" t="s">
        <v>18</v>
      </c>
      <c r="C39" s="20" t="str">
        <f>'[2]LUM VS100 - LED - DES'!B11</f>
        <v>IP 49.05.0999-2</v>
      </c>
      <c r="D39" s="21" t="s">
        <v>81</v>
      </c>
      <c r="E39" s="22">
        <v>4201</v>
      </c>
      <c r="F39" s="20" t="s">
        <v>13</v>
      </c>
      <c r="G39" s="23">
        <f>'[2]LUM VS100 - LED - DES'!F11</f>
        <v>772.13166666666666</v>
      </c>
      <c r="H39" s="24"/>
      <c r="I39" s="24">
        <f>TRUNC(G39*1.1873,2)</f>
        <v>916.75</v>
      </c>
      <c r="J39" s="24">
        <f>TRUNC(E39*I39,2)</f>
        <v>3851266.75</v>
      </c>
      <c r="M39" s="2"/>
    </row>
    <row r="40" spans="1:13" s="18" customFormat="1" ht="159.75" customHeight="1" x14ac:dyDescent="0.25">
      <c r="A40" s="47">
        <f t="shared" si="0"/>
        <v>29</v>
      </c>
      <c r="B40" s="19" t="s">
        <v>18</v>
      </c>
      <c r="C40" s="20" t="str">
        <f>'[2]LUM VS150 - LED - DES'!B11</f>
        <v>IP 49.05.0999-3</v>
      </c>
      <c r="D40" s="21" t="s">
        <v>82</v>
      </c>
      <c r="E40" s="22">
        <v>5049</v>
      </c>
      <c r="F40" s="20" t="s">
        <v>13</v>
      </c>
      <c r="G40" s="23">
        <f>'[2]LUM VS150 - LED - DES'!F11</f>
        <v>873.9083333333333</v>
      </c>
      <c r="H40" s="24"/>
      <c r="I40" s="24">
        <f>TRUNC(G40*1.1873,2)</f>
        <v>1037.5899999999999</v>
      </c>
      <c r="J40" s="24">
        <f>TRUNC(E40*I40,2)</f>
        <v>5238791.91</v>
      </c>
      <c r="M40" s="2"/>
    </row>
    <row r="41" spans="1:13" s="18" customFormat="1" ht="156.75" customHeight="1" x14ac:dyDescent="0.25">
      <c r="A41" s="47">
        <f t="shared" si="0"/>
        <v>30</v>
      </c>
      <c r="B41" s="19" t="s">
        <v>18</v>
      </c>
      <c r="C41" s="20" t="str">
        <f>'[3]LUM VS250 - LED -ONE'!B10</f>
        <v>IP 49.05.0999-4</v>
      </c>
      <c r="D41" s="21" t="s">
        <v>83</v>
      </c>
      <c r="E41" s="22">
        <v>1249</v>
      </c>
      <c r="F41" s="20" t="s">
        <v>13</v>
      </c>
      <c r="G41" s="23">
        <f>'[2]LUM VS250 - LED - DES'!F10</f>
        <v>1175.5616666666665</v>
      </c>
      <c r="H41" s="24"/>
      <c r="I41" s="24">
        <f>TRUNC(G41*1.1873,2)</f>
        <v>1395.74</v>
      </c>
      <c r="J41" s="24">
        <f>TRUNC(E41*I41,2)</f>
        <v>1743279.26</v>
      </c>
      <c r="M41" s="2"/>
    </row>
    <row r="42" spans="1:13" s="18" customFormat="1" ht="71.25" customHeight="1" x14ac:dyDescent="0.25">
      <c r="A42" s="47">
        <f t="shared" si="0"/>
        <v>31</v>
      </c>
      <c r="B42" s="19" t="s">
        <v>18</v>
      </c>
      <c r="C42" s="20" t="str">
        <f>'[2]COL. LUM. - DES'!B10</f>
        <v>IP 49.40.0106-1</v>
      </c>
      <c r="D42" s="21" t="s">
        <v>58</v>
      </c>
      <c r="E42" s="22">
        <v>17346</v>
      </c>
      <c r="F42" s="20" t="s">
        <v>13</v>
      </c>
      <c r="G42" s="23">
        <f>'[2]COL. LUM. - DES'!F10</f>
        <v>153.272952</v>
      </c>
      <c r="H42" s="24">
        <f>TRUNC(G42*1.2572,2)</f>
        <v>192.69</v>
      </c>
      <c r="I42" s="24"/>
      <c r="J42" s="24">
        <f>TRUNC(E42*H42,2)</f>
        <v>3342400.74</v>
      </c>
      <c r="M42" s="2"/>
    </row>
    <row r="43" spans="1:13" s="18" customFormat="1" ht="66" customHeight="1" x14ac:dyDescent="0.25">
      <c r="A43" s="47">
        <f t="shared" si="0"/>
        <v>32</v>
      </c>
      <c r="B43" s="19" t="s">
        <v>20</v>
      </c>
      <c r="C43" s="20" t="str">
        <f>'[2]MVM 100-150-250-400W'!B10</f>
        <v>IP 49.25.0410</v>
      </c>
      <c r="D43" s="21" t="s">
        <v>59</v>
      </c>
      <c r="E43" s="22">
        <v>60</v>
      </c>
      <c r="F43" s="20" t="s">
        <v>13</v>
      </c>
      <c r="G43" s="23">
        <f>'[2]MVM 100-150-250-400W'!F10</f>
        <v>146.44</v>
      </c>
      <c r="H43" s="24"/>
      <c r="I43" s="24">
        <f t="shared" ref="I43:I53" si="5">TRUNC(G43*1.1873,2)</f>
        <v>173.86</v>
      </c>
      <c r="J43" s="24">
        <f t="shared" ref="J43:J53" si="6">TRUNC(E43*I43,2)</f>
        <v>10431.6</v>
      </c>
      <c r="M43" s="2"/>
    </row>
    <row r="44" spans="1:13" s="18" customFormat="1" ht="24" customHeight="1" x14ac:dyDescent="0.25">
      <c r="A44" s="47">
        <f t="shared" si="0"/>
        <v>33</v>
      </c>
      <c r="B44" s="19" t="s">
        <v>20</v>
      </c>
      <c r="C44" s="20" t="str">
        <f>'[2]MVM 100-150-250-400W'!B17</f>
        <v>IP 49.25.0412</v>
      </c>
      <c r="D44" s="21" t="s">
        <v>60</v>
      </c>
      <c r="E44" s="22">
        <v>558</v>
      </c>
      <c r="F44" s="20" t="s">
        <v>13</v>
      </c>
      <c r="G44" s="23">
        <f>'[2]MVM 100-150-250-400W'!F17</f>
        <v>287.02</v>
      </c>
      <c r="H44" s="24"/>
      <c r="I44" s="24">
        <f t="shared" si="5"/>
        <v>340.77</v>
      </c>
      <c r="J44" s="24">
        <f t="shared" si="6"/>
        <v>190149.66</v>
      </c>
      <c r="M44" s="2"/>
    </row>
    <row r="45" spans="1:13" s="18" customFormat="1" ht="49.5" customHeight="1" x14ac:dyDescent="0.25">
      <c r="A45" s="47">
        <f t="shared" si="0"/>
        <v>34</v>
      </c>
      <c r="B45" s="19" t="s">
        <v>20</v>
      </c>
      <c r="C45" s="20" t="str">
        <f>'[2]MVM 100-150-250-400W'!B24</f>
        <v>IP 49.25.0421</v>
      </c>
      <c r="D45" s="21" t="s">
        <v>61</v>
      </c>
      <c r="E45" s="22">
        <v>123</v>
      </c>
      <c r="F45" s="20" t="s">
        <v>13</v>
      </c>
      <c r="G45" s="23">
        <f>'[2]MVM 100-150-250-400W'!F24</f>
        <v>65</v>
      </c>
      <c r="H45" s="24"/>
      <c r="I45" s="24">
        <f t="shared" si="5"/>
        <v>77.17</v>
      </c>
      <c r="J45" s="24">
        <f t="shared" si="6"/>
        <v>9491.91</v>
      </c>
      <c r="M45" s="2"/>
    </row>
    <row r="46" spans="1:13" s="18" customFormat="1" ht="57" customHeight="1" x14ac:dyDescent="0.25">
      <c r="A46" s="47">
        <f t="shared" si="0"/>
        <v>35</v>
      </c>
      <c r="B46" s="19" t="s">
        <v>20</v>
      </c>
      <c r="C46" s="20" t="str">
        <f>'[2]MVM 100-150-250-400W'!B31</f>
        <v>IP 49.25.0424</v>
      </c>
      <c r="D46" s="21" t="s">
        <v>62</v>
      </c>
      <c r="E46" s="22">
        <v>129</v>
      </c>
      <c r="F46" s="20" t="s">
        <v>13</v>
      </c>
      <c r="G46" s="23">
        <f>'[2]MVM 100-150-250-400W'!F31</f>
        <v>69</v>
      </c>
      <c r="H46" s="24"/>
      <c r="I46" s="24">
        <f t="shared" si="5"/>
        <v>81.92</v>
      </c>
      <c r="J46" s="24">
        <f t="shared" si="6"/>
        <v>10567.68</v>
      </c>
      <c r="M46" s="2"/>
    </row>
    <row r="47" spans="1:13" s="18" customFormat="1" ht="22.5" customHeight="1" x14ac:dyDescent="0.25">
      <c r="A47" s="47">
        <f t="shared" si="0"/>
        <v>36</v>
      </c>
      <c r="B47" s="19" t="s">
        <v>18</v>
      </c>
      <c r="C47" s="20" t="str">
        <f>'[2]CABOS - DES'!B10</f>
        <v>IP 14.30.0062-1</v>
      </c>
      <c r="D47" s="21" t="s">
        <v>63</v>
      </c>
      <c r="E47" s="22">
        <v>82704</v>
      </c>
      <c r="F47" s="20" t="s">
        <v>22</v>
      </c>
      <c r="G47" s="23">
        <f>'[2]CABOS - DES'!F10</f>
        <v>2.82</v>
      </c>
      <c r="H47" s="24"/>
      <c r="I47" s="24">
        <f t="shared" si="5"/>
        <v>3.34</v>
      </c>
      <c r="J47" s="24">
        <f t="shared" si="6"/>
        <v>276231.36</v>
      </c>
      <c r="M47" s="2"/>
    </row>
    <row r="48" spans="1:13" s="18" customFormat="1" ht="42.75" customHeight="1" x14ac:dyDescent="0.25">
      <c r="A48" s="47">
        <f t="shared" si="0"/>
        <v>37</v>
      </c>
      <c r="B48" s="19" t="s">
        <v>18</v>
      </c>
      <c r="C48" s="29" t="str">
        <f>'[2]CABOS - DES'!B39</f>
        <v>IP 14.43.0200-1</v>
      </c>
      <c r="D48" s="21" t="s">
        <v>64</v>
      </c>
      <c r="E48" s="22">
        <v>71996</v>
      </c>
      <c r="F48" s="20" t="s">
        <v>22</v>
      </c>
      <c r="G48" s="23">
        <f>'[2]CABOS - DES'!F39</f>
        <v>2.8899999999999997</v>
      </c>
      <c r="H48" s="24"/>
      <c r="I48" s="24">
        <f t="shared" si="5"/>
        <v>3.43</v>
      </c>
      <c r="J48" s="24">
        <f t="shared" si="6"/>
        <v>246946.28</v>
      </c>
      <c r="M48" s="2"/>
    </row>
    <row r="49" spans="1:13" s="18" customFormat="1" ht="39.75" customHeight="1" x14ac:dyDescent="0.25">
      <c r="A49" s="47">
        <f t="shared" si="0"/>
        <v>38</v>
      </c>
      <c r="B49" s="19" t="s">
        <v>18</v>
      </c>
      <c r="C49" s="34" t="str">
        <f>'[2]CABOS - DES'!B64</f>
        <v xml:space="preserve">IP 14.05.0150-1         </v>
      </c>
      <c r="D49" s="21" t="s">
        <v>65</v>
      </c>
      <c r="E49" s="22">
        <v>2181</v>
      </c>
      <c r="F49" s="20" t="s">
        <v>66</v>
      </c>
      <c r="G49" s="23">
        <f>'[2]CABOS - DES'!F64</f>
        <v>81.573700000000002</v>
      </c>
      <c r="H49" s="24"/>
      <c r="I49" s="24">
        <f t="shared" si="5"/>
        <v>96.85</v>
      </c>
      <c r="J49" s="24">
        <f t="shared" si="6"/>
        <v>211229.85</v>
      </c>
      <c r="M49" s="2"/>
    </row>
    <row r="50" spans="1:13" s="18" customFormat="1" ht="60.75" customHeight="1" x14ac:dyDescent="0.25">
      <c r="A50" s="47">
        <f t="shared" si="0"/>
        <v>39</v>
      </c>
      <c r="B50" s="19" t="s">
        <v>18</v>
      </c>
      <c r="C50" s="21" t="s">
        <v>67</v>
      </c>
      <c r="D50" s="21" t="s">
        <v>68</v>
      </c>
      <c r="E50" s="22">
        <v>3741</v>
      </c>
      <c r="F50" s="20" t="s">
        <v>13</v>
      </c>
      <c r="G50" s="23">
        <v>6.72</v>
      </c>
      <c r="H50" s="35"/>
      <c r="I50" s="35">
        <f t="shared" si="5"/>
        <v>7.97</v>
      </c>
      <c r="J50" s="35">
        <f>TRUNC(E50*I50,2)</f>
        <v>29815.77</v>
      </c>
      <c r="M50" s="2"/>
    </row>
    <row r="51" spans="1:13" s="18" customFormat="1" ht="63" customHeight="1" x14ac:dyDescent="0.25">
      <c r="A51" s="47">
        <f t="shared" si="0"/>
        <v>40</v>
      </c>
      <c r="B51" s="19" t="s">
        <v>18</v>
      </c>
      <c r="C51" s="21" t="s">
        <v>69</v>
      </c>
      <c r="D51" s="21" t="s">
        <v>70</v>
      </c>
      <c r="E51" s="22">
        <v>3741</v>
      </c>
      <c r="F51" s="20" t="s">
        <v>13</v>
      </c>
      <c r="G51" s="23">
        <v>7.01</v>
      </c>
      <c r="H51" s="35"/>
      <c r="I51" s="35">
        <f t="shared" si="5"/>
        <v>8.32</v>
      </c>
      <c r="J51" s="35">
        <f>TRUNC(E51*I51,2)</f>
        <v>31125.119999999999</v>
      </c>
      <c r="M51" s="2"/>
    </row>
    <row r="52" spans="1:13" s="18" customFormat="1" ht="122.25" customHeight="1" x14ac:dyDescent="0.25">
      <c r="A52" s="47">
        <f t="shared" si="0"/>
        <v>41</v>
      </c>
      <c r="B52" s="19" t="s">
        <v>20</v>
      </c>
      <c r="C52" s="29" t="str">
        <f>'[2]CONECTORES E RELÊ- DES'!B10</f>
        <v>IP 09.30.0555</v>
      </c>
      <c r="D52" s="21" t="s">
        <v>71</v>
      </c>
      <c r="E52" s="22">
        <v>52038</v>
      </c>
      <c r="F52" s="20" t="s">
        <v>13</v>
      </c>
      <c r="G52" s="23">
        <f>'[2]CONECTORES E RELÊ- DES'!F10</f>
        <v>14.1</v>
      </c>
      <c r="H52" s="24"/>
      <c r="I52" s="24">
        <f t="shared" si="5"/>
        <v>16.739999999999998</v>
      </c>
      <c r="J52" s="24">
        <f t="shared" si="6"/>
        <v>871116.12</v>
      </c>
      <c r="M52" s="2"/>
    </row>
    <row r="53" spans="1:13" s="18" customFormat="1" ht="88.5" customHeight="1" thickBot="1" x14ac:dyDescent="0.3">
      <c r="A53" s="48">
        <f t="shared" si="0"/>
        <v>42</v>
      </c>
      <c r="B53" s="49" t="s">
        <v>20</v>
      </c>
      <c r="C53" s="36" t="str">
        <f>'[2]CONECTORES E RELÊ- DES'!B24</f>
        <v>IP 44.05.0275</v>
      </c>
      <c r="D53" s="37" t="s">
        <v>72</v>
      </c>
      <c r="E53" s="38">
        <v>17346</v>
      </c>
      <c r="F53" s="36" t="s">
        <v>13</v>
      </c>
      <c r="G53" s="39">
        <f>'[2]CONECTORES E RELÊ- DES'!F24</f>
        <v>28.18</v>
      </c>
      <c r="H53" s="35"/>
      <c r="I53" s="35">
        <f t="shared" si="5"/>
        <v>33.450000000000003</v>
      </c>
      <c r="J53" s="35">
        <f t="shared" si="6"/>
        <v>580223.69999999995</v>
      </c>
      <c r="M53" s="2"/>
    </row>
    <row r="54" spans="1:13" ht="31.5" customHeight="1" thickBot="1" x14ac:dyDescent="0.25">
      <c r="B54" s="68" t="s">
        <v>73</v>
      </c>
      <c r="C54" s="69"/>
      <c r="D54" s="69"/>
      <c r="E54" s="69"/>
      <c r="F54" s="69"/>
      <c r="G54" s="69"/>
      <c r="H54" s="69"/>
      <c r="I54" s="69"/>
      <c r="J54" s="40">
        <f>SUM(J12:J53)</f>
        <v>34646303.770000003</v>
      </c>
    </row>
  </sheetData>
  <mergeCells count="13">
    <mergeCell ref="A1:J1"/>
    <mergeCell ref="A2:B6"/>
    <mergeCell ref="C2:C4"/>
    <mergeCell ref="D2:J2"/>
    <mergeCell ref="D3:J3"/>
    <mergeCell ref="D4:J4"/>
    <mergeCell ref="D5:J5"/>
    <mergeCell ref="D6:J6"/>
    <mergeCell ref="A7:F9"/>
    <mergeCell ref="H7:J9"/>
    <mergeCell ref="A10:J10"/>
    <mergeCell ref="B11:C11"/>
    <mergeCell ref="B54:I54"/>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mc:AlternateContent xmlns:mc="http://schemas.openxmlformats.org/markup-compatibility/2006">
      <mc:Choice Requires="x14">
        <oleObject progId="Word.Picture.8" shapeId="3073" r:id="rId4">
          <objectPr defaultSize="0" autoPict="0" r:id="rId5">
            <anchor moveWithCells="1" sizeWithCells="1">
              <from>
                <xdr:col>0</xdr:col>
                <xdr:colOff>409575</xdr:colOff>
                <xdr:row>1</xdr:row>
                <xdr:rowOff>95250</xdr:rowOff>
              </from>
              <to>
                <xdr:col>1</xdr:col>
                <xdr:colOff>742950</xdr:colOff>
                <xdr:row>5</xdr:row>
                <xdr:rowOff>171450</xdr:rowOff>
              </to>
            </anchor>
          </objectPr>
        </oleObject>
      </mc:Choice>
      <mc:Fallback>
        <oleObject progId="Word.Picture.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BAE2-0290-480B-BA82-21B4A4C5DF6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 ANEXO V - PLANILHA - DES</vt:lpstr>
      <vt:lpstr> ANEXO V - PLANILHA - DES (TCE)</vt:lpstr>
      <vt:lpstr>Planilha1</vt:lpstr>
      <vt:lpstr>' ANEXO V - PLANILHA - DES'!Area_de_impressao</vt:lpstr>
      <vt:lpstr>' ANEXO V - PLANILHA - DES (TCE)'!Area_de_impressao</vt:lpstr>
      <vt:lpstr>' ANEXO V - PLANILHA - DES'!Titulos_de_impressao</vt:lpstr>
      <vt:lpstr>' ANEXO V - PLANILHA - DES (TCE)'!Titulos_de_impressao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dc:creator>
  <cp:lastModifiedBy>Leonidas</cp:lastModifiedBy>
  <cp:lastPrinted>2019-12-23T14:24:54Z</cp:lastPrinted>
  <dcterms:created xsi:type="dcterms:W3CDTF">2019-12-17T15:09:00Z</dcterms:created>
  <dcterms:modified xsi:type="dcterms:W3CDTF">2019-12-23T14:25:41Z</dcterms:modified>
</cp:coreProperties>
</file>